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plan-p137452\Desktop\Projetos de Combate a Incêndio e Pânico\Prédio A\"/>
    </mc:Choice>
  </mc:AlternateContent>
  <xr:revisionPtr revIDLastSave="0" documentId="8_{0AE4D2ED-7A21-42B8-8524-81CDBD3E8509}" xr6:coauthVersionLast="36" xr6:coauthVersionMax="36" xr10:uidLastSave="{00000000-0000-0000-0000-000000000000}"/>
  <bookViews>
    <workbookView xWindow="0" yWindow="0" windowWidth="28800" windowHeight="12375" activeTab="2" xr2:uid="{00000000-000D-0000-FFFF-FFFF00000000}"/>
  </bookViews>
  <sheets>
    <sheet name="Sintetico" sheetId="11" r:id="rId1"/>
    <sheet name="Global Estimado" sheetId="42" r:id="rId2"/>
    <sheet name="CronFisFin" sheetId="25" r:id="rId3"/>
    <sheet name="CPU_ADM" sheetId="33" r:id="rId4"/>
    <sheet name="BDI" sheetId="43" r:id="rId5"/>
  </sheets>
  <definedNames>
    <definedName name="_xlnm._FilterDatabase" localSheetId="1" hidden="1">'Global Estimado'!$B$6:$H$116</definedName>
    <definedName name="_xlnm.Print_Area" localSheetId="4">BDI!$B$1:$D$35</definedName>
    <definedName name="_xlnm.Print_Area" localSheetId="3">CPU_ADM!$B$1:$J$12</definedName>
    <definedName name="_xlnm.Print_Area" localSheetId="2">CronFisFin!$B$1:$H$23</definedName>
    <definedName name="_xlnm.Print_Area" localSheetId="1">'Global Estimado'!$B$2:$H$116</definedName>
    <definedName name="_xlnm.Print_Area" localSheetId="0">Sintetico!$A$1:$D$18</definedName>
    <definedName name="_xlnm.Print_Titles" localSheetId="4">BDI!$2:$7</definedName>
    <definedName name="_xlnm.Print_Titles" localSheetId="3">CPU_ADM!$2:$9</definedName>
    <definedName name="_xlnm.Print_Titles" localSheetId="2">CronFisFin!$2:$5</definedName>
    <definedName name="_xlnm.Print_Titles" localSheetId="1">'Global Estimado'!$2:$7</definedName>
    <definedName name="_xlnm.Print_Titles" localSheetId="0">Sintetico!$2:$7</definedName>
  </definedNames>
  <calcPr calcId="191029"/>
</workbook>
</file>

<file path=xl/calcChain.xml><?xml version="1.0" encoding="utf-8"?>
<calcChain xmlns="http://schemas.openxmlformats.org/spreadsheetml/2006/main">
  <c r="D15" i="25" l="1"/>
  <c r="D13" i="25"/>
  <c r="D11" i="25"/>
  <c r="D9" i="25"/>
  <c r="D23" i="43" l="1"/>
  <c r="E114" i="42" s="1"/>
  <c r="D18" i="43"/>
  <c r="D15" i="43"/>
  <c r="D8" i="43"/>
  <c r="G14" i="42" l="1"/>
  <c r="I11" i="33"/>
  <c r="J11" i="33" s="1"/>
  <c r="G53" i="42" l="1"/>
  <c r="G52" i="42"/>
  <c r="G51" i="42"/>
  <c r="G50" i="42"/>
  <c r="G49" i="42"/>
  <c r="G48" i="42"/>
  <c r="G24" i="42"/>
  <c r="G25" i="42"/>
  <c r="G26" i="42"/>
  <c r="G27" i="42"/>
  <c r="G28" i="42"/>
  <c r="G29" i="42"/>
  <c r="G30" i="42"/>
  <c r="G31" i="42"/>
  <c r="G32" i="42"/>
  <c r="G33" i="42"/>
  <c r="G34" i="42"/>
  <c r="G35" i="42"/>
  <c r="G36" i="42"/>
  <c r="G37" i="42"/>
  <c r="G38" i="42"/>
  <c r="G39" i="42"/>
  <c r="G23" i="42"/>
  <c r="G61" i="42" l="1"/>
  <c r="G54" i="42" l="1"/>
  <c r="E67" i="42" l="1"/>
  <c r="E68" i="42" s="1"/>
  <c r="G81" i="42"/>
  <c r="G42" i="42" l="1"/>
  <c r="G45" i="42" l="1"/>
  <c r="G60" i="42"/>
  <c r="G43" i="42"/>
  <c r="G44" i="42"/>
  <c r="G46" i="42"/>
  <c r="G47" i="42"/>
  <c r="G55" i="42"/>
  <c r="G56" i="42"/>
  <c r="G57" i="42"/>
  <c r="G58" i="42"/>
  <c r="G59" i="42"/>
  <c r="G79" i="42"/>
  <c r="G82" i="42"/>
  <c r="G83" i="42"/>
  <c r="G78" i="42"/>
  <c r="G84" i="42" l="1"/>
  <c r="G75" i="42"/>
  <c r="G74" i="42"/>
  <c r="G90" i="42" l="1"/>
  <c r="G91" i="42"/>
  <c r="G94" i="42"/>
  <c r="G96" i="42"/>
  <c r="G97" i="42"/>
  <c r="G99" i="42"/>
  <c r="G87" i="42"/>
  <c r="G89" i="42" l="1"/>
  <c r="G95" i="42"/>
  <c r="G93" i="42"/>
  <c r="G100" i="42"/>
  <c r="G92" i="42"/>
  <c r="G105" i="42"/>
  <c r="G103" i="42"/>
  <c r="G106" i="42"/>
  <c r="G101" i="42"/>
  <c r="G104" i="42"/>
  <c r="G102" i="42"/>
  <c r="G71" i="42"/>
  <c r="G68" i="42" l="1"/>
  <c r="G67" i="42"/>
  <c r="G65" i="42"/>
  <c r="G66" i="42"/>
  <c r="G64" i="42"/>
  <c r="G109" i="42" l="1"/>
  <c r="E80" i="42"/>
  <c r="G80" i="42" s="1"/>
  <c r="E98" i="42"/>
  <c r="G98" i="42" s="1"/>
  <c r="G15" i="42" l="1"/>
  <c r="G12" i="42"/>
  <c r="G13" i="42"/>
  <c r="G10" i="42" l="1"/>
  <c r="G9" i="42"/>
  <c r="G110" i="42"/>
  <c r="G108" i="42" l="1"/>
  <c r="C11" i="11" s="1"/>
  <c r="G11" i="42"/>
  <c r="G15" i="25" l="1"/>
  <c r="F15" i="25"/>
  <c r="H15" i="25"/>
  <c r="G8" i="42"/>
  <c r="C8" i="11" s="1"/>
  <c r="F7" i="33"/>
  <c r="G9" i="25" l="1"/>
  <c r="H9" i="25"/>
  <c r="G7" i="33"/>
  <c r="F9" i="25"/>
  <c r="G88" i="42" l="1"/>
  <c r="G20" i="42" s="1"/>
  <c r="C10" i="11" l="1"/>
  <c r="G13" i="25" l="1"/>
  <c r="H13" i="25"/>
  <c r="F13" i="25"/>
  <c r="G18" i="42"/>
  <c r="G17" i="42" l="1"/>
  <c r="C9" i="11" s="1"/>
  <c r="G112" i="42" l="1"/>
  <c r="C13" i="11"/>
  <c r="G11" i="25" l="1"/>
  <c r="G18" i="25" s="1"/>
  <c r="H11" i="25"/>
  <c r="H18" i="25" s="1"/>
  <c r="D17" i="25"/>
  <c r="H54" i="42"/>
  <c r="H14" i="42"/>
  <c r="F11" i="25"/>
  <c r="F18" i="25" s="1"/>
  <c r="H52" i="42"/>
  <c r="H53" i="42"/>
  <c r="H50" i="42"/>
  <c r="H51" i="42"/>
  <c r="H48" i="42"/>
  <c r="H49" i="42"/>
  <c r="H18" i="42"/>
  <c r="H36" i="42"/>
  <c r="H31" i="42"/>
  <c r="H39" i="42"/>
  <c r="H32" i="42"/>
  <c r="H33" i="42"/>
  <c r="H34" i="42"/>
  <c r="H28" i="42"/>
  <c r="H29" i="42"/>
  <c r="H30" i="42"/>
  <c r="H38" i="42"/>
  <c r="H37" i="42"/>
  <c r="H35" i="42"/>
  <c r="H102" i="42"/>
  <c r="H109" i="42"/>
  <c r="H89" i="42"/>
  <c r="H45" i="42"/>
  <c r="H27" i="42"/>
  <c r="H108" i="42"/>
  <c r="H80" i="42"/>
  <c r="H58" i="42"/>
  <c r="H64" i="42"/>
  <c r="H10" i="42"/>
  <c r="H79" i="42"/>
  <c r="H17" i="42"/>
  <c r="H13" i="42"/>
  <c r="H43" i="42"/>
  <c r="H23" i="42"/>
  <c r="H104" i="42"/>
  <c r="H71" i="42"/>
  <c r="H88" i="42"/>
  <c r="H47" i="42"/>
  <c r="H75" i="42"/>
  <c r="H26" i="42"/>
  <c r="H92" i="42"/>
  <c r="H100" i="42"/>
  <c r="H82" i="42"/>
  <c r="H59" i="42"/>
  <c r="H87" i="42"/>
  <c r="H56" i="42"/>
  <c r="H60" i="42"/>
  <c r="H66" i="42"/>
  <c r="H42" i="42"/>
  <c r="H20" i="42"/>
  <c r="H101" i="42"/>
  <c r="H25" i="42"/>
  <c r="H105" i="42"/>
  <c r="H103" i="42"/>
  <c r="H44" i="42"/>
  <c r="H12" i="42"/>
  <c r="H68" i="42"/>
  <c r="H24" i="42"/>
  <c r="H94" i="42"/>
  <c r="H93" i="42"/>
  <c r="H106" i="42"/>
  <c r="H65" i="42"/>
  <c r="H74" i="42"/>
  <c r="H55" i="42"/>
  <c r="H61" i="42"/>
  <c r="H57" i="42"/>
  <c r="H67" i="42"/>
  <c r="H91" i="42"/>
  <c r="H84" i="42"/>
  <c r="H81" i="42"/>
  <c r="H78" i="42"/>
  <c r="H83" i="42"/>
  <c r="H95" i="42"/>
  <c r="H96" i="42"/>
  <c r="H110" i="42"/>
  <c r="H46" i="42"/>
  <c r="H9" i="42"/>
  <c r="H98" i="42"/>
  <c r="H11" i="42"/>
  <c r="H99" i="42"/>
  <c r="H97" i="42"/>
  <c r="H8" i="42"/>
  <c r="H90" i="42"/>
  <c r="H15" i="42"/>
  <c r="G114" i="42"/>
  <c r="C15" i="11" s="1"/>
  <c r="C17" i="11" s="1"/>
  <c r="D11" i="11" s="1"/>
  <c r="F19" i="25" l="1"/>
  <c r="H19" i="25"/>
  <c r="G19" i="25"/>
  <c r="G116" i="42"/>
  <c r="D9" i="11"/>
  <c r="D10" i="11"/>
  <c r="D8" i="11"/>
  <c r="F20" i="25"/>
  <c r="G20" i="25" l="1"/>
  <c r="F21" i="25"/>
  <c r="G21" i="25" l="1"/>
  <c r="H20" i="25"/>
  <c r="H21" i="25" s="1"/>
</calcChain>
</file>

<file path=xl/sharedStrings.xml><?xml version="1.0" encoding="utf-8"?>
<sst xmlns="http://schemas.openxmlformats.org/spreadsheetml/2006/main" count="395" uniqueCount="272">
  <si>
    <t>ITEM</t>
  </si>
  <si>
    <t xml:space="preserve">UN </t>
  </si>
  <si>
    <t>DESCRIÇÃO</t>
  </si>
  <si>
    <t>01</t>
  </si>
  <si>
    <t>02</t>
  </si>
  <si>
    <t>03</t>
  </si>
  <si>
    <t>04</t>
  </si>
  <si>
    <t>QUANTIDADE</t>
  </si>
  <si>
    <t>R$ TOTAL</t>
  </si>
  <si>
    <t>UN</t>
  </si>
  <si>
    <t>H</t>
  </si>
  <si>
    <t>MÊS</t>
  </si>
  <si>
    <t>%</t>
  </si>
  <si>
    <t>SUBTOTAL 1</t>
  </si>
  <si>
    <t>TOTAL OBRA</t>
  </si>
  <si>
    <t>ORÇAMENTO SINTÉTICO</t>
  </si>
  <si>
    <t>R$ UN.
(MAT. + M.O.)</t>
  </si>
  <si>
    <t>SERVIÇO</t>
  </si>
  <si>
    <t>01.01</t>
  </si>
  <si>
    <t>01.05</t>
  </si>
  <si>
    <t>02.01</t>
  </si>
  <si>
    <t>CRONOGRAMA FÍSICO FINANCEIRO</t>
  </si>
  <si>
    <t>MOBILIZAÇÃO / SERVIÇOS PRELIMINARES</t>
  </si>
  <si>
    <t>01.02</t>
  </si>
  <si>
    <t>01.03</t>
  </si>
  <si>
    <t>01.04</t>
  </si>
  <si>
    <t>PIS</t>
  </si>
  <si>
    <t>COFINS</t>
  </si>
  <si>
    <t>ISS</t>
  </si>
  <si>
    <t>R$</t>
  </si>
  <si>
    <t>03.01</t>
  </si>
  <si>
    <t>03.02</t>
  </si>
  <si>
    <t>03.03</t>
  </si>
  <si>
    <t>BDI</t>
  </si>
  <si>
    <t>QUANTIDADE (%)</t>
  </si>
  <si>
    <t>ADMINISTRAÇÃO CENTRAL (AC)</t>
  </si>
  <si>
    <t>LUCRO (L)</t>
  </si>
  <si>
    <t>DESPESAS FINANCEIRAS (DF)</t>
  </si>
  <si>
    <t>SEGUROS (S)</t>
  </si>
  <si>
    <t>GARANTIAS (G)</t>
  </si>
  <si>
    <t xml:space="preserve">RISCOS (R) </t>
  </si>
  <si>
    <t>TRIBUTOS (I)</t>
  </si>
  <si>
    <t>BDI (BONIFICAÇÃO E DESPESAS INDIRETAS) OU LDI (LUCRO E DESPESAS INDIRETAS)</t>
  </si>
  <si>
    <r>
      <t xml:space="preserve">BDI = </t>
    </r>
    <r>
      <rPr>
        <u/>
        <sz val="16"/>
        <color theme="1"/>
        <rFont val="Calibri"/>
        <family val="2"/>
      </rPr>
      <t xml:space="preserve">(1 + (AC + S + R + G)) (1 + DF) (1 + L) </t>
    </r>
    <r>
      <rPr>
        <sz val="16"/>
        <color theme="1"/>
        <rFont val="Calibri"/>
        <family val="2"/>
      </rPr>
      <t> -1</t>
    </r>
  </si>
  <si>
    <t>(1 - I)</t>
  </si>
  <si>
    <t>DEMONSTRATIVO DE COMPOSIÇÃO DO BDI</t>
  </si>
  <si>
    <t>BDI, FORAM APLICADOS NA FÓRMULA DEMONSTRADA ABAIXO:</t>
  </si>
  <si>
    <t>PLANILHA COM VALOR GLOBAL ESTIMADO</t>
  </si>
  <si>
    <t>DESPESAS INDIRETAS</t>
  </si>
  <si>
    <t>REMUNERAÇÃO</t>
  </si>
  <si>
    <t>COMPOSIÇÃO DE CUSTOS DE ADMINISTRAÇÃO LOCAL DE OBRA</t>
  </si>
  <si>
    <t>ADMINISTRAÇÃO LOCAL DE OBRA (INCLUSIVE ENCARGOS SOCIAIS)</t>
  </si>
  <si>
    <t>CÓDIGO</t>
  </si>
  <si>
    <t>QUANTIDADE / MÊS</t>
  </si>
  <si>
    <t>ADMINISTRAÇÃO LOCAL DE OBRA</t>
  </si>
  <si>
    <t>CUSTO MENSAL</t>
  </si>
  <si>
    <t>CUSTO TOTAL</t>
  </si>
  <si>
    <t>QUANTIDADE TOTAL</t>
  </si>
  <si>
    <t>PRAZO</t>
  </si>
  <si>
    <t>REALIZADO NO PERÍODO (R$)</t>
  </si>
  <si>
    <t>REALIZADO NO PERÍODO (%)</t>
  </si>
  <si>
    <t>ACUMULADO (R$)</t>
  </si>
  <si>
    <t>ACUMULADO (%)</t>
  </si>
  <si>
    <t>FONTE</t>
  </si>
  <si>
    <t>SINAPI</t>
  </si>
  <si>
    <t>R$ UN / H</t>
  </si>
  <si>
    <t>06</t>
  </si>
  <si>
    <t>m</t>
  </si>
  <si>
    <t>MOBILIZAÇÃO E CANTEIRO DE OBRAS</t>
  </si>
  <si>
    <t>SERVIÇOS COMPLEMENTARES</t>
  </si>
  <si>
    <t>1.1</t>
  </si>
  <si>
    <t>1.2</t>
  </si>
  <si>
    <t>1.3</t>
  </si>
  <si>
    <t>3.1</t>
  </si>
  <si>
    <t>1</t>
  </si>
  <si>
    <t>3</t>
  </si>
  <si>
    <t>4</t>
  </si>
  <si>
    <t>2</t>
  </si>
  <si>
    <t>2.1</t>
  </si>
  <si>
    <t>3.2</t>
  </si>
  <si>
    <t>3.3</t>
  </si>
  <si>
    <t>5</t>
  </si>
  <si>
    <t>3.4</t>
  </si>
  <si>
    <t>4.1</t>
  </si>
  <si>
    <t>und.</t>
  </si>
  <si>
    <t>3.5</t>
  </si>
  <si>
    <t>3.6</t>
  </si>
  <si>
    <t>VALOR COM BDI</t>
  </si>
  <si>
    <t>INSTALAÇÕES DE PREVENÇÃO E COMBATE A INCÊNDIO</t>
  </si>
  <si>
    <t>m2</t>
  </si>
  <si>
    <t>mês</t>
  </si>
  <si>
    <t>und</t>
  </si>
  <si>
    <t>1.4</t>
  </si>
  <si>
    <t>1.5</t>
  </si>
  <si>
    <t>1.6</t>
  </si>
  <si>
    <t>Sistema Hidráulico Preventivo - SHP</t>
  </si>
  <si>
    <t>3.1.6</t>
  </si>
  <si>
    <t>Motobomba, tubulação e conexões</t>
  </si>
  <si>
    <t>Casa de bombas e reservatório em concreto</t>
  </si>
  <si>
    <r>
      <rPr>
        <sz val="11"/>
        <color rgb="FF050505"/>
        <rFont val="Calibri"/>
        <family val="2"/>
        <scheme val="minor"/>
      </rPr>
      <t>Eletroduto de Aço Galvanizado de 3/4 - Fornecimento, Instalação e Acessórios</t>
    </r>
  </si>
  <si>
    <t>3.2.1</t>
  </si>
  <si>
    <t>3.2.2</t>
  </si>
  <si>
    <t>3.2.3</t>
  </si>
  <si>
    <t>3.2.4</t>
  </si>
  <si>
    <t>3.2.5</t>
  </si>
  <si>
    <t>Extintores</t>
  </si>
  <si>
    <t>Iluminação de Emergência</t>
  </si>
  <si>
    <t>3.3.1</t>
  </si>
  <si>
    <t>Placa fotoluminescente - E5 240x120mm - Extintor</t>
  </si>
  <si>
    <t>Sinalização</t>
  </si>
  <si>
    <t>Placa fotoluminescente - S2 252/126mm - Saída de emergência</t>
  </si>
  <si>
    <t>Placa fotoluminescente - S3 252/126mm - Saída de emergência</t>
  </si>
  <si>
    <t>Placa fotoluminescente - S12 252/126mm - Saída de emergência</t>
  </si>
  <si>
    <t>Placa fotoluminescente - E8 300/300mm - Abrigo de Mangueira e Hidrante</t>
  </si>
  <si>
    <t>Placa fotoluminescente - S1 126/63mm - Saída de emergência</t>
  </si>
  <si>
    <t>Saídas de Emergência</t>
  </si>
  <si>
    <t>Alarme e Detecção de Incêndio</t>
  </si>
  <si>
    <t xml:space="preserve">Aplicação de faixa / fita adesiva antiderrapante, largura 50mm, em degraus de escada, inclusive fornecimento </t>
  </si>
  <si>
    <t>4.2</t>
  </si>
  <si>
    <t>m3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</si>
  <si>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</si>
  <si>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</si>
  <si>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</si>
  <si>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</si>
  <si>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</si>
  <si>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</si>
  <si>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</si>
  <si>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</si>
  <si>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</si>
  <si>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</si>
  <si>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</si>
  <si>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3.6.1</t>
  </si>
  <si>
    <t>Placa fotoluminescente - E1 150x150mm - Alarme de Sonoro - Fornecimento e Instalação</t>
  </si>
  <si>
    <t>Placa de obra em chapa de aco galvanizado</t>
  </si>
  <si>
    <t>Container (6,0x2,3x2,5m) com isolamento térmico - escritório com ar condicionado</t>
  </si>
  <si>
    <t>Container (6,0x2,3x2,5m) com isolamento térmico - vestiário com quatro (4) chuveiros, três (3) sanitários, um (1) lavatório e um (1) mictório completo</t>
  </si>
  <si>
    <t>Container (6,0x2,3x2,5m) com isolamento térmico - depósito e ferramentaria com lavatório</t>
  </si>
  <si>
    <t>Mobilização e desmobilização de container, inclusive instalação e transporte com caminhão guindauto (munck)</t>
  </si>
  <si>
    <t>Luminária de emergência - fornecimento e instalação</t>
  </si>
  <si>
    <t>Tomada alta de embutir (1 módulo), 2p+t 20 a, incluindo suporte e placa - fornecimento e instalação</t>
  </si>
  <si>
    <t>Cabo de cobre flexível isolado, 2,5 mm², anti-chama 450/750 v, para circuitos terminais - fornecimento e instalação</t>
  </si>
  <si>
    <t>Condulete de alumínio, tipo b, para eletroduto de aço galvanizado dn 20 mm (3/4''), aparente - fornecimento e instalação</t>
  </si>
  <si>
    <t>Placa fotoluminescente - A5  Triangular base 272mm - Cuidado, risco de choque elétrico - Fornecimento e Instalação</t>
  </si>
  <si>
    <t>3.6.2</t>
  </si>
  <si>
    <t>3.6.3</t>
  </si>
  <si>
    <t>3.6.4</t>
  </si>
  <si>
    <t>3.6.5</t>
  </si>
  <si>
    <t>3.6.6</t>
  </si>
  <si>
    <t>3.6.7</t>
  </si>
  <si>
    <t>Extintor de pó quimico abc, capacidade de 4 kg - Fornecimento e instalacao</t>
  </si>
  <si>
    <t>Placa fotoluminescente - S3 600/300 mm - Saída de emergência - Fornecimento e Instalação</t>
  </si>
  <si>
    <t>Faixa sinalização obstaculo - A1 (amarelo e preta 45º) - Parede</t>
  </si>
  <si>
    <t>Faixa sinalização obstaculo - A2 (amarelo e preta 45º) - Piso</t>
  </si>
  <si>
    <t>Placa fotoluminescente - S3 400/200mm - Saída de emergência - Fornecimento e Instalação</t>
  </si>
  <si>
    <t>Placa fotoluminescente - M3 300/150mm - Fornecimento e Instalação</t>
  </si>
  <si>
    <t>Placa fotoluminescente - M2 252/126mm - Indicação de lotação máxima - Fornecimento e Instalação</t>
  </si>
  <si>
    <t>Placa fotoluminescente - E3 240x120mm - Acionador Manual Bomba - Fornecimento e Instalação</t>
  </si>
  <si>
    <t>Placa fotoluminescente - E2 240x120mm - Alarme de Incêndio - Fornecimento e Instalação</t>
  </si>
  <si>
    <t>Placa Fotoluminescente M1  420/594 mm -  Indicações dos sistemas de segurança - Fornecimento e Instalação</t>
  </si>
  <si>
    <t>Placa Fotoluminescente M7  442/221 mm -  Porta de Segurança - Fornecimento e Instalação</t>
  </si>
  <si>
    <t>Placa fotoluminescente - S9 126/63mm - Escada de emergência - Indicação de lotação máxima - Fornecimento e Instalação</t>
  </si>
  <si>
    <t>Placa fotoluminescente - S8 126/63mm - Escada de emergência - Indicação de lotação máxima - Fornecimento e Instalação</t>
  </si>
  <si>
    <t>3.4.1</t>
  </si>
  <si>
    <t>Acionador manual (botoeira) tipo quebra-vidro, p/instal. Incendio</t>
  </si>
  <si>
    <t>3.5.1</t>
  </si>
  <si>
    <t>3.5.2</t>
  </si>
  <si>
    <t>Eletroduto rígido soldável, pvc, dn 32 mm (1), aparente, instalado em parede - Fornecimento e instalação</t>
  </si>
  <si>
    <t>Registro de gaveta bruto, latão, roscável, 2 1/2, instalado em reservação de água de edificação que possua reservatório de fibra/fibrocimento fornecimento e instalação. af_06/2016</t>
  </si>
  <si>
    <t>Hidrante de recalque incluindo caixa em alvenaria de tijolos maciços esp. = 0,12m, dim. int. = 0.40 x 0.60 x 0.35m, com tampa em ferro fundido 0,40 x 0,60 e fundo com brita</t>
  </si>
  <si>
    <t>Abrigo para hidrante, 90x60x17cm, com registro globo angular 45º 2.1/2", adaptador storz 2.1/2", mangueira de incêndio 30 m, redução 2.1/2x1.1/2" e esguicho em latão 1.1/2" - Fornecimento e instalação. Af_08/2017</t>
  </si>
  <si>
    <t>Tubo de aço galvanizado com costura, classe média, dn 65 (2 1/2"), conexão rosqueada, instalado em rede de alimentação para hidrante - fornecimento e instalação. af_12/2015</t>
  </si>
  <si>
    <t>Fornecimento e assentamento de te de ferro galvanizado de 2 1/2"</t>
  </si>
  <si>
    <t>Válvula de retenção vertical, de bronze, roscável, 2 1/2" - Fornecimento e instalação</t>
  </si>
  <si>
    <t>Válvula de retenção horizontal, de bronze, roscável, 2 1/2" - fornecimento e instalação. af_01/2019</t>
  </si>
  <si>
    <t>Fornecimento e instalação de pressostato 0 a 10 kgf/cm2</t>
  </si>
  <si>
    <t>Motobomba centrífuga, prevenção contra incêndio, marca schneider ou similar, modelo BPI-92 R 2 1/2, motor 3 cv, trifásico 220V, recalque 2 1/2", hm =6 a 26 m, q =10,9 a 36,8m3/h - Fornecimento e Instalação</t>
  </si>
  <si>
    <t>Carga manual de entulho em caminhao basculante 6 m3</t>
  </si>
  <si>
    <t>Barra antipânico simples sem chave para uma porta ref. MH2585 ou similar</t>
  </si>
  <si>
    <t>INSTALAÇÕES DE PREVENÇÃO E COMBATE A INCÊNDIO - PRÉDIO A - UNIFAL</t>
  </si>
  <si>
    <t>Bóia elétrica para reservatório inferior, marca aquamatic ou similar, capacidade 30 a - fornecimento e instalação</t>
  </si>
  <si>
    <t>Escada marinheiro sem guarda corpo, L=40cm, executada em barras chata ferro galvanizado 1 1/4" x 1/4", sendo os degraus barra redonda ferro galvanizado d=5/8", espaçados de 30cm, pintada, inclusive instalação</t>
  </si>
  <si>
    <t>Limpeza geral</t>
  </si>
  <si>
    <t>Manômetro 0 a 10 Kgf/cm2, d=100mm, conexão 1/2" BSP - fornecimento e instalação</t>
  </si>
  <si>
    <t>Cotovelo 90 graus, em ferro galvanizado, conexão rosqueada, dn 65 (2 1/2?), instalado em reservação de água de edificação que possua reservatório de fibra/fibrocimento ? fornecimento e instalação. af_06/2016</t>
  </si>
  <si>
    <t>ADMINISTRAÇÃO LOCAL DE OBRA COM ENCARREGADO E ENGENHEIRO CIVIL</t>
  </si>
  <si>
    <t>LOCACAO CONVENCIONAL DE OBRA, UTILIZANDO GABARITO DE TÁBUAS CORRIDAS PONTALETADAS A CADA 2,00M - 2 UTILIZAÇÕES. AF_10/2018</t>
  </si>
  <si>
    <t>M</t>
  </si>
  <si>
    <t>M3</t>
  </si>
  <si>
    <t>ESCAVAÇÃO MANUAL PARA BLOCO DE COROAMENTO OU SAPATA, COM PREVISÃO DE FÔRMA. AF_06/2017</t>
  </si>
  <si>
    <t>M2</t>
  </si>
  <si>
    <t>LASTRO DE CONCRETO MAGRO, APLICADO EM PISOS OU RADIERS, ESPESSURA DE 3CM. AF_07/2016</t>
  </si>
  <si>
    <t>FABRICAÇÃO DE FÔRMA PARA PILARES E ESTRUTURAS SIMILARES, EM MADEIRA SERRADA, E=25 MM. AF_12/2015</t>
  </si>
  <si>
    <t>FABRICAÇÃO DE FÔRMA PARA VIGAS, COM MADEIRA SERRADA, E = 25 MM. AF_12/2015</t>
  </si>
  <si>
    <t>FABRICAÇÃO DE FÔRMA PARA LAJES, EM MADEIRA SERRADA, E=25 MM. AF_12/201</t>
  </si>
  <si>
    <t>ARMACAO ACO CA-50 P/1,0M3 DE CONCRETO</t>
  </si>
  <si>
    <t>CONCRETO FCK = 25MPA, TRAÇO 1:2,3:2,7 (CIMENTO/ AREIA MÉDIA/ BRITA 1) - PREPARO MECÂNICO COM BETONEIRA 400 L. AF_07/2016</t>
  </si>
  <si>
    <t>3.1.1</t>
  </si>
  <si>
    <t>3.1.2</t>
  </si>
  <si>
    <t>3.1.3</t>
  </si>
  <si>
    <t>3.1.4</t>
  </si>
  <si>
    <t>3.1.5</t>
  </si>
  <si>
    <t>CHAPISCO APLICADO EM ALVENARIA (SEM PRESENÇA DE VÃOS) E ESTRUTURAS DE CONCRETO DE FACHADA, COM COLHER DE PEDREIRO. ARGAMASSA TRAÇO 1:3 COM PREPARO EM BETONEIRA 400L. AF_06/2014</t>
  </si>
  <si>
    <t>Emboço ou reboco especial de parede, espessura 3cm, com argamassa 1:4 cal e areia</t>
  </si>
  <si>
    <t>IMPERMEABILIZACAO DE SUPERFICIE COM CIMENTO IMPERMEABILIZANTE DE PEGA ULTRA RAPIDA, TRACO 1:1, E=0,5 CM</t>
  </si>
  <si>
    <t>CONTRAPISO EM ARGAMASSA PRONTA, PREPARO MECÂNICO COM MISTURADOR 300 KG, APLICADO EM ÁREAS SECAS SOBRE LAJE, NÃO ADERIDO, ESPESSURA 5CM. AF_06/2014</t>
  </si>
  <si>
    <t xml:space="preserve">  COBERTURA EM TELHA DE FIBROCIMENTO ONDULADA E = 5 MM</t>
  </si>
  <si>
    <t>PORTA METÁLICA 80X210CM, INCLUINDO FECHADURA TIPO EXTERNA E FERRAGENS ,CONFORM DETALHE PADRÃO ESCOLA</t>
  </si>
  <si>
    <t>PINTURA ACRÍLICA EM PAREDE, DUAS (2) DEMÃOS, EXCLUSIVE SELADOR ACRÍLICO E MASSA ACRÍLICA/CORRIDA (PVA)</t>
  </si>
  <si>
    <t>UND</t>
  </si>
  <si>
    <t>TUBO, PVC, SOLDÁVEL, DN 25MM, INSTALADO EM RAMAL OU SUB-RAMAL DE ÁGUA - FORNECIMENTO E INSTALAÇÃO. AF_12/2014</t>
  </si>
  <si>
    <t>JOELHO 90 GRAUS, PVC, SOLDÁVEL, DN 25MM, INSTALADO EM RAMAL OU SUB-RAMAL DE ÁGUA - FORNECIMENTO E INSTALAÇÃO.</t>
  </si>
  <si>
    <t>REGISTRO DE ESFERA EM PVC SOLDÁVEL, Ø 25 MM</t>
  </si>
  <si>
    <t>TUBO, PVC, SOLDÁVEL, DN 40MM, INSTALADO EM PRUMADA DE ÁGUA - FORNECIMENTO E INSTALAÇÃO. AF_12/2014</t>
  </si>
  <si>
    <t>TUBO DE AÇO GALVANIZADO COM COSTURA, CLASSE MÉDIA, DN 40 (1 1/2"), CONEXÃO ROSQUEADA, INSTALADO EM REDE DE ALIMENTAÇÃO PARA HIDRANTE - FORNECIMENTO E INSTALAÇÃO. AF_12/2015</t>
  </si>
  <si>
    <t>REGISTRO DE GAVETA BRUTO, LATÃO, ROSCÁVEL, 1 1/2, INSTALADO EM RESERVAÇÃO DE ÁGUA DE EDIFICAÇÃO QUE POSSUA RESERVATÓRIO DE FIBRA/FIBROCIMENTO FORNECIMENTO E INSTALAÇÃO. AF_06/2016</t>
  </si>
  <si>
    <t>ALVENARIA DE VEDAÇÃO DE BLOCOS CERÂMICOS FURADOS NA VERTICAL DE 14X19X39CM (ESPESSURA 14CM) DE PAREDES COM ÁREA LÍQUIDA MENOR QUE 6M² SEM VÃOS E ARGAMASSA DE ASSENTAMENTO COM PREPARO EM BETONEIRA. AF_06/2014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</si>
  <si>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</si>
  <si>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</si>
  <si>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</si>
  <si>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</si>
  <si>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</si>
  <si>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</si>
  <si>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</si>
  <si>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</si>
  <si>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</si>
  <si>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</si>
  <si>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</si>
  <si>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</si>
  <si>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</si>
  <si>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</si>
  <si>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3.2.20</t>
  </si>
  <si>
    <t>3.3.2</t>
  </si>
  <si>
    <t>3.3.3</t>
  </si>
  <si>
    <t>3.3.4</t>
  </si>
  <si>
    <t>3.3.5</t>
  </si>
  <si>
    <t>3.7</t>
  </si>
  <si>
    <t>3.7.1</t>
  </si>
  <si>
    <t>3.7.2</t>
  </si>
  <si>
    <t>3.7.3</t>
  </si>
  <si>
    <t>3.7.4</t>
  </si>
  <si>
    <t>3.7.5</t>
  </si>
  <si>
    <t>3.7.6</t>
  </si>
  <si>
    <t>3.7.7</t>
  </si>
  <si>
    <t>3.7.8</t>
  </si>
  <si>
    <t>3.7.9</t>
  </si>
  <si>
    <t>3.7.10</t>
  </si>
  <si>
    <t>3.7.11</t>
  </si>
  <si>
    <t>3.7.12</t>
  </si>
  <si>
    <t>3.7.13</t>
  </si>
  <si>
    <t>3.7.14</t>
  </si>
  <si>
    <t>3.7.15</t>
  </si>
  <si>
    <t>3.7.16</t>
  </si>
  <si>
    <t>3.7.17</t>
  </si>
  <si>
    <t>3.7.18</t>
  </si>
  <si>
    <t>3.7.19</t>
  </si>
  <si>
    <t>3.7.20</t>
  </si>
  <si>
    <t>CONJUNTO ELEVATÓRIO MOTOR-BOMBA (CENTRÍFUGA) DE 3 HP</t>
  </si>
  <si>
    <t>OBS.: PARA A OBTENÇÃO DO VALOR DO BDI DE 20,81%, TODOS OS ITENS PREVISTOS NESTE DEMONSTRATIVO DE COMPOSIÇÃO DO</t>
  </si>
  <si>
    <t>Acionador manual (botoeira) tipo quebra-vidro, p/instal. Incendio - Fornecimento e instalação</t>
  </si>
  <si>
    <t>Sirene aúdio-visual 120db para alarme de incêndio,endereçável - Fornecimento e instalação</t>
  </si>
  <si>
    <t>Cabo blindado para alarme e detecção de incêncio 4 x 1,5mm2 - Fornecimento e instalação</t>
  </si>
  <si>
    <t>Detector de fumaça óptico endereçável, modelo VRE-F, marca VERIN ou similar - Fornecimento e instalação</t>
  </si>
  <si>
    <t>Bateria de 12v x 7a para centrais de alarme - Fornecimento e instalação</t>
  </si>
  <si>
    <t>Central de alarme enderecavel 4 lacos ate 256 enderecos - Fornecimento e instalação</t>
  </si>
  <si>
    <t>90777</t>
  </si>
  <si>
    <t>ENGENHEIRO CIVIL JUNIOR (1/4 PERIODO)</t>
  </si>
  <si>
    <t>CONTAINER (6,0X2,3X2,5M) COM ISOLAMENTO TÉRMICO -
REFEITÓRIO COMPLETO</t>
  </si>
  <si>
    <t>1.7</t>
  </si>
  <si>
    <t>ETAPAS</t>
  </si>
  <si>
    <t>TOTAL</t>
  </si>
  <si>
    <t>INSERIR DADOS DA EMPRESA</t>
  </si>
  <si>
    <t>INSERIR ASSINATURA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</si>
</sst>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R$&quot;\ #,##0;[Red]\-&quot;R$&quot;\ #,##0"/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  <numFmt numFmtId="165" formatCode="0.0\ &quot;MESES&quot;"/>
    <numFmt numFmtId="166" formatCode="_(&quot;R$ &quot;* #,##0.00_);_(&quot;R$ &quot;* \(#,##0.00\);_(&quot;R$ &quot;* &quot;-&quot;??_);_(@_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b/>
      <sz val="15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30"/>
      <color theme="1"/>
      <name val="Calibri"/>
      <family val="2"/>
      <scheme val="minor"/>
    </font>
    <font>
      <sz val="16"/>
      <color theme="1"/>
      <name val="Calibri"/>
      <family val="2"/>
    </font>
    <font>
      <u/>
      <sz val="16"/>
      <color theme="1"/>
      <name val="Calibri"/>
      <family val="2"/>
    </font>
    <font>
      <sz val="15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Times New Roman"/>
      <family val="1"/>
    </font>
    <font>
      <b/>
      <sz val="20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.5"/>
      <color indexed="8"/>
      <name val="Arial Narrow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1"/>
      <color rgb="FF050505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0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6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9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0" fontId="18" fillId="0" borderId="0"/>
    <xf numFmtId="0" fontId="20" fillId="0" borderId="0"/>
    <xf numFmtId="166" fontId="20" fillId="0" borderId="0" applyFont="0" applyFill="0" applyBorder="0" applyAlignment="0" applyProtection="0"/>
    <xf numFmtId="44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8" fillId="0" borderId="0"/>
    <xf numFmtId="0" fontId="21" fillId="0" borderId="0"/>
    <xf numFmtId="0" fontId="22" fillId="0" borderId="0"/>
    <xf numFmtId="9" fontId="8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99">
    <xf numFmtId="0" fontId="0" fillId="0" borderId="0" xfId="0"/>
    <xf numFmtId="49" fontId="0" fillId="0" borderId="0" xfId="0" applyNumberFormat="1"/>
    <xf numFmtId="0" fontId="0" fillId="0" borderId="0" xfId="0" applyAlignment="1">
      <alignment wrapText="1"/>
    </xf>
    <xf numFmtId="49" fontId="0" fillId="2" borderId="1" xfId="0" applyNumberFormat="1" applyFill="1" applyBorder="1"/>
    <xf numFmtId="4" fontId="0" fillId="0" borderId="1" xfId="0" applyNumberFormat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0" fontId="0" fillId="0" borderId="1" xfId="0" applyNumberFormat="1" applyBorder="1" applyAlignment="1">
      <alignment horizont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4" fontId="0" fillId="0" borderId="0" xfId="0" applyNumberFormat="1"/>
    <xf numFmtId="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10" fontId="0" fillId="0" borderId="12" xfId="1" applyNumberFormat="1" applyFon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 wrapText="1"/>
    </xf>
    <xf numFmtId="10" fontId="0" fillId="0" borderId="0" xfId="1" applyNumberFormat="1" applyFont="1" applyAlignment="1">
      <alignment horizontal="center"/>
    </xf>
    <xf numFmtId="10" fontId="9" fillId="0" borderId="1" xfId="1" applyNumberFormat="1" applyFont="1" applyFill="1" applyBorder="1" applyAlignment="1">
      <alignment horizontal="center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8" xfId="0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2" borderId="17" xfId="0" applyFill="1" applyBorder="1" applyAlignment="1" applyProtection="1">
      <alignment wrapText="1"/>
      <protection locked="0"/>
    </xf>
    <xf numFmtId="10" fontId="0" fillId="0" borderId="0" xfId="1" applyNumberFormat="1" applyFont="1" applyAlignment="1" applyProtection="1">
      <alignment horizontal="center"/>
      <protection locked="0"/>
    </xf>
    <xf numFmtId="0" fontId="0" fillId="0" borderId="0" xfId="0" applyAlignment="1" applyProtection="1">
      <alignment wrapText="1"/>
      <protection locked="0"/>
    </xf>
    <xf numFmtId="4" fontId="15" fillId="0" borderId="1" xfId="1" applyNumberFormat="1" applyFont="1" applyFill="1" applyBorder="1" applyAlignment="1">
      <alignment horizontal="center"/>
    </xf>
    <xf numFmtId="10" fontId="15" fillId="0" borderId="1" xfId="1" applyNumberFormat="1" applyFont="1" applyFill="1" applyBorder="1" applyAlignment="1">
      <alignment horizontal="center"/>
    </xf>
    <xf numFmtId="0" fontId="0" fillId="0" borderId="0" xfId="0" applyBorder="1" applyAlignment="1">
      <alignment wrapText="1"/>
    </xf>
    <xf numFmtId="49" fontId="0" fillId="4" borderId="0" xfId="0" applyNumberFormat="1" applyFill="1" applyProtection="1">
      <protection locked="0"/>
    </xf>
    <xf numFmtId="0" fontId="0" fillId="4" borderId="15" xfId="0" applyFill="1" applyBorder="1" applyAlignment="1" applyProtection="1">
      <alignment wrapText="1"/>
      <protection locked="0"/>
    </xf>
    <xf numFmtId="0" fontId="0" fillId="4" borderId="0" xfId="0" applyFill="1" applyProtection="1">
      <protection locked="0"/>
    </xf>
    <xf numFmtId="0" fontId="0" fillId="0" borderId="2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10" fontId="0" fillId="0" borderId="0" xfId="1" applyNumberFormat="1" applyFont="1" applyProtection="1">
      <protection locked="0"/>
    </xf>
    <xf numFmtId="164" fontId="0" fillId="0" borderId="0" xfId="10" applyNumberFormat="1" applyFont="1" applyAlignment="1" applyProtection="1">
      <alignment horizontal="center"/>
      <protection locked="0"/>
    </xf>
    <xf numFmtId="0" fontId="0" fillId="4" borderId="0" xfId="0" applyFill="1"/>
    <xf numFmtId="4" fontId="0" fillId="4" borderId="0" xfId="0" applyNumberFormat="1" applyFill="1"/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/>
    </xf>
    <xf numFmtId="4" fontId="4" fillId="4" borderId="1" xfId="0" applyNumberFormat="1" applyFont="1" applyFill="1" applyBorder="1" applyAlignment="1">
      <alignment horizontal="center"/>
    </xf>
    <xf numFmtId="4" fontId="0" fillId="0" borderId="9" xfId="0" applyNumberFormat="1" applyBorder="1" applyAlignment="1">
      <alignment horizontal="center" vertical="center" wrapText="1"/>
    </xf>
    <xf numFmtId="0" fontId="0" fillId="0" borderId="0" xfId="0"/>
    <xf numFmtId="4" fontId="0" fillId="0" borderId="0" xfId="0" applyNumberFormat="1" applyAlignment="1">
      <alignment horizontal="center" vertical="center"/>
    </xf>
    <xf numFmtId="49" fontId="4" fillId="4" borderId="1" xfId="0" applyNumberFormat="1" applyFont="1" applyFill="1" applyBorder="1"/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0" fillId="0" borderId="15" xfId="0" applyNumberFormat="1" applyBorder="1" applyAlignment="1">
      <alignment horizontal="center" vertical="center" wrapText="1"/>
    </xf>
    <xf numFmtId="4" fontId="0" fillId="0" borderId="19" xfId="0" applyNumberFormat="1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 wrapText="1"/>
    </xf>
    <xf numFmtId="4" fontId="0" fillId="0" borderId="0" xfId="0" applyNumberFormat="1" applyBorder="1" applyAlignment="1">
      <alignment vertical="center" wrapText="1"/>
    </xf>
    <xf numFmtId="4" fontId="0" fillId="0" borderId="11" xfId="0" applyNumberFormat="1" applyBorder="1" applyAlignment="1">
      <alignment vertical="center" wrapText="1"/>
    </xf>
    <xf numFmtId="4" fontId="0" fillId="0" borderId="0" xfId="0" applyNumberFormat="1" applyBorder="1" applyAlignment="1">
      <alignment vertical="center"/>
    </xf>
    <xf numFmtId="49" fontId="0" fillId="0" borderId="0" xfId="0" applyNumberFormat="1" applyBorder="1"/>
    <xf numFmtId="49" fontId="0" fillId="0" borderId="0" xfId="0" applyNumberFormat="1" applyAlignment="1">
      <alignment vertical="center"/>
    </xf>
    <xf numFmtId="0" fontId="0" fillId="0" borderId="0" xfId="0"/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/>
    <xf numFmtId="0" fontId="5" fillId="0" borderId="1" xfId="0" applyFont="1" applyBorder="1" applyAlignment="1">
      <alignment horizontal="centerContinuous" wrapText="1"/>
    </xf>
    <xf numFmtId="10" fontId="5" fillId="0" borderId="1" xfId="1" applyNumberFormat="1" applyFont="1" applyBorder="1" applyAlignment="1">
      <alignment horizontal="centerContinuous"/>
    </xf>
    <xf numFmtId="10" fontId="0" fillId="0" borderId="0" xfId="1" applyNumberFormat="1" applyFont="1" applyBorder="1" applyAlignment="1">
      <alignment horizontal="center"/>
    </xf>
    <xf numFmtId="0" fontId="0" fillId="0" borderId="0" xfId="0"/>
    <xf numFmtId="0" fontId="0" fillId="0" borderId="0" xfId="0"/>
    <xf numFmtId="49" fontId="0" fillId="0" borderId="13" xfId="0" applyNumberForma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4" fontId="0" fillId="3" borderId="0" xfId="0" applyNumberFormat="1" applyFill="1" applyBorder="1" applyAlignment="1">
      <alignment horizontal="center"/>
    </xf>
    <xf numFmtId="0" fontId="4" fillId="4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/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top"/>
    </xf>
    <xf numFmtId="0" fontId="0" fillId="4" borderId="0" xfId="0" applyFill="1" applyAlignment="1">
      <alignment vertical="top"/>
    </xf>
    <xf numFmtId="0" fontId="0" fillId="4" borderId="0" xfId="0" applyFill="1" applyAlignment="1">
      <alignment vertical="center"/>
    </xf>
    <xf numFmtId="0" fontId="0" fillId="0" borderId="0" xfId="0"/>
    <xf numFmtId="4" fontId="9" fillId="0" borderId="1" xfId="1" applyNumberFormat="1" applyFont="1" applyFill="1" applyBorder="1" applyAlignment="1">
      <alignment horizontal="center"/>
    </xf>
    <xf numFmtId="165" fontId="0" fillId="0" borderId="18" xfId="0" applyNumberFormat="1" applyBorder="1" applyAlignment="1">
      <alignment horizontal="center" vertical="center" wrapText="1"/>
    </xf>
    <xf numFmtId="0" fontId="0" fillId="0" borderId="0" xfId="0"/>
    <xf numFmtId="49" fontId="0" fillId="2" borderId="1" xfId="0" applyNumberForma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23" fillId="0" borderId="1" xfId="13" applyNumberFormat="1" applyFont="1" applyFill="1" applyBorder="1" applyAlignment="1">
      <alignment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17" fillId="0" borderId="1" xfId="0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/>
    </xf>
    <xf numFmtId="0" fontId="0" fillId="0" borderId="0" xfId="0"/>
    <xf numFmtId="44" fontId="0" fillId="0" borderId="12" xfId="1" applyNumberFormat="1" applyFont="1" applyBorder="1" applyAlignment="1">
      <alignment horizontal="center" vertical="center"/>
    </xf>
    <xf numFmtId="44" fontId="5" fillId="0" borderId="1" xfId="1" applyNumberFormat="1" applyFont="1" applyBorder="1" applyAlignment="1">
      <alignment horizontal="centerContinuous"/>
    </xf>
    <xf numFmtId="44" fontId="0" fillId="0" borderId="0" xfId="1" applyNumberFormat="1" applyFont="1" applyAlignment="1">
      <alignment horizontal="center"/>
    </xf>
    <xf numFmtId="0" fontId="0" fillId="0" borderId="0" xfId="0" applyBorder="1"/>
    <xf numFmtId="0" fontId="0" fillId="0" borderId="0" xfId="0"/>
    <xf numFmtId="0" fontId="0" fillId="0" borderId="9" xfId="0" applyBorder="1" applyAlignment="1">
      <alignment horizontal="center" vertical="center" wrapText="1"/>
    </xf>
    <xf numFmtId="49" fontId="0" fillId="0" borderId="1" xfId="0" applyNumberFormat="1" applyBorder="1" applyProtection="1">
      <protection locked="0"/>
    </xf>
    <xf numFmtId="10" fontId="0" fillId="0" borderId="1" xfId="1" applyNumberFormat="1" applyFont="1" applyBorder="1" applyAlignment="1" applyProtection="1">
      <alignment horizontal="center"/>
      <protection locked="0"/>
    </xf>
    <xf numFmtId="49" fontId="4" fillId="4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4" fontId="0" fillId="0" borderId="24" xfId="0" applyNumberFormat="1" applyBorder="1" applyAlignment="1">
      <alignment horizontal="center" vertical="center"/>
    </xf>
    <xf numFmtId="4" fontId="0" fillId="0" borderId="25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0" fontId="4" fillId="4" borderId="1" xfId="0" applyNumberFormat="1" applyFont="1" applyFill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0" fontId="0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49" fontId="0" fillId="0" borderId="5" xfId="0" applyNumberFormat="1" applyBorder="1"/>
    <xf numFmtId="49" fontId="5" fillId="0" borderId="1" xfId="0" applyNumberFormat="1" applyFont="1" applyBorder="1" applyAlignment="1">
      <alignment horizontal="centerContinuous"/>
    </xf>
    <xf numFmtId="49" fontId="19" fillId="0" borderId="1" xfId="0" applyNumberFormat="1" applyFont="1" applyBorder="1" applyAlignment="1">
      <alignment horizontal="centerContinuous"/>
    </xf>
    <xf numFmtId="4" fontId="0" fillId="0" borderId="25" xfId="0" applyNumberFormat="1" applyBorder="1" applyAlignment="1">
      <alignment vertical="center"/>
    </xf>
    <xf numFmtId="4" fontId="0" fillId="0" borderId="25" xfId="0" applyNumberFormat="1" applyBorder="1" applyAlignment="1">
      <alignment horizontal="center"/>
    </xf>
    <xf numFmtId="49" fontId="4" fillId="4" borderId="13" xfId="0" applyNumberFormat="1" applyFont="1" applyFill="1" applyBorder="1" applyAlignment="1">
      <alignment horizontal="center" vertical="center"/>
    </xf>
    <xf numFmtId="49" fontId="0" fillId="4" borderId="15" xfId="0" applyNumberFormat="1" applyFill="1" applyBorder="1" applyProtection="1">
      <protection locked="0"/>
    </xf>
    <xf numFmtId="10" fontId="0" fillId="0" borderId="2" xfId="1" applyNumberFormat="1" applyFont="1" applyBorder="1" applyAlignment="1" applyProtection="1">
      <alignment horizontal="center"/>
      <protection locked="0"/>
    </xf>
    <xf numFmtId="49" fontId="0" fillId="0" borderId="18" xfId="0" applyNumberFormat="1" applyBorder="1" applyProtection="1">
      <protection locked="0"/>
    </xf>
    <xf numFmtId="10" fontId="0" fillId="0" borderId="18" xfId="1" applyNumberFormat="1" applyFont="1" applyBorder="1" applyAlignment="1" applyProtection="1">
      <alignment horizontal="center"/>
      <protection locked="0"/>
    </xf>
    <xf numFmtId="49" fontId="0" fillId="0" borderId="5" xfId="0" applyNumberFormat="1" applyBorder="1" applyProtection="1">
      <protection locked="0"/>
    </xf>
    <xf numFmtId="10" fontId="0" fillId="0" borderId="29" xfId="1" applyNumberFormat="1" applyFont="1" applyBorder="1" applyAlignment="1" applyProtection="1">
      <alignment horizontal="center"/>
      <protection locked="0"/>
    </xf>
    <xf numFmtId="10" fontId="0" fillId="0" borderId="26" xfId="1" applyNumberFormat="1" applyFont="1" applyBorder="1" applyAlignment="1" applyProtection="1">
      <alignment horizontal="center"/>
      <protection locked="0"/>
    </xf>
    <xf numFmtId="49" fontId="0" fillId="2" borderId="17" xfId="0" applyNumberFormat="1" applyFill="1" applyBorder="1" applyProtection="1">
      <protection locked="0"/>
    </xf>
    <xf numFmtId="10" fontId="0" fillId="0" borderId="25" xfId="1" applyNumberFormat="1" applyFont="1" applyBorder="1" applyAlignment="1" applyProtection="1">
      <alignment horizontal="center"/>
      <protection locked="0"/>
    </xf>
    <xf numFmtId="49" fontId="0" fillId="0" borderId="27" xfId="0" applyNumberFormat="1" applyBorder="1" applyProtection="1">
      <protection locked="0"/>
    </xf>
    <xf numFmtId="0" fontId="13" fillId="0" borderId="28" xfId="0" applyFont="1" applyBorder="1" applyAlignment="1">
      <alignment horizontal="center"/>
    </xf>
    <xf numFmtId="10" fontId="0" fillId="0" borderId="22" xfId="1" applyNumberFormat="1" applyFont="1" applyBorder="1" applyAlignment="1" applyProtection="1">
      <alignment horizontal="center"/>
      <protection locked="0"/>
    </xf>
    <xf numFmtId="49" fontId="4" fillId="5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vertical="center" wrapText="1"/>
    </xf>
    <xf numFmtId="0" fontId="17" fillId="5" borderId="1" xfId="0" applyFont="1" applyFill="1" applyBorder="1" applyAlignment="1">
      <alignment horizontal="center" vertical="center"/>
    </xf>
    <xf numFmtId="4" fontId="17" fillId="5" borderId="1" xfId="0" applyNumberFormat="1" applyFont="1" applyFill="1" applyBorder="1" applyAlignment="1">
      <alignment horizontal="center" vertical="center"/>
    </xf>
    <xf numFmtId="10" fontId="0" fillId="5" borderId="1" xfId="0" applyNumberFormat="1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left" vertical="top" wrapText="1"/>
    </xf>
    <xf numFmtId="0" fontId="26" fillId="0" borderId="20" xfId="0" applyFont="1" applyFill="1" applyBorder="1" applyAlignment="1">
      <alignment horizontal="left" vertical="center" wrapText="1"/>
    </xf>
    <xf numFmtId="0" fontId="27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20" xfId="0" applyFont="1" applyFill="1" applyBorder="1" applyAlignment="1">
      <alignment horizontal="left" vertical="top" wrapText="1"/>
    </xf>
    <xf numFmtId="0" fontId="27" fillId="0" borderId="0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/>
    </xf>
    <xf numFmtId="0" fontId="26" fillId="0" borderId="1" xfId="0" applyFont="1" applyFill="1" applyBorder="1" applyAlignment="1">
      <alignment vertical="top" wrapText="1"/>
    </xf>
    <xf numFmtId="0" fontId="0" fillId="0" borderId="10" xfId="0" applyFont="1" applyBorder="1" applyAlignment="1">
      <alignment horizontal="left" vertical="center" wrapText="1"/>
    </xf>
    <xf numFmtId="4" fontId="0" fillId="0" borderId="1" xfId="0" applyNumberFormat="1" applyFont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16" fillId="5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horizontal="left" vertical="center"/>
    </xf>
    <xf numFmtId="4" fontId="17" fillId="5" borderId="1" xfId="0" applyNumberFormat="1" applyFont="1" applyFill="1" applyBorder="1" applyAlignment="1">
      <alignment horizontal="left" vertical="center"/>
    </xf>
    <xf numFmtId="0" fontId="0" fillId="0" borderId="10" xfId="0" applyBorder="1" applyAlignment="1">
      <alignment horizontal="left" vertical="top" wrapText="1"/>
    </xf>
    <xf numFmtId="0" fontId="0" fillId="0" borderId="10" xfId="0" applyBorder="1" applyAlignment="1">
      <alignment horizontal="left" vertical="center"/>
    </xf>
    <xf numFmtId="0" fontId="0" fillId="0" borderId="10" xfId="0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/>
    </xf>
    <xf numFmtId="0" fontId="27" fillId="0" borderId="3" xfId="0" applyNumberFormat="1" applyFont="1" applyBorder="1" applyAlignment="1">
      <alignment horizontal="left" vertical="center" wrapText="1"/>
    </xf>
    <xf numFmtId="4" fontId="16" fillId="5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vertical="center"/>
    </xf>
    <xf numFmtId="0" fontId="2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vertical="center" wrapText="1"/>
    </xf>
    <xf numFmtId="0" fontId="17" fillId="0" borderId="20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27" fillId="0" borderId="20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25" fillId="0" borderId="1" xfId="0" applyFont="1" applyFill="1" applyBorder="1" applyAlignment="1">
      <alignment vertical="center" wrapText="1"/>
    </xf>
    <xf numFmtId="10" fontId="0" fillId="4" borderId="15" xfId="1" applyNumberFormat="1" applyFont="1" applyFill="1" applyBorder="1" applyAlignment="1">
      <alignment horizontal="center"/>
    </xf>
    <xf numFmtId="10" fontId="0" fillId="2" borderId="17" xfId="1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Fon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4" fontId="17" fillId="0" borderId="1" xfId="0" applyNumberFormat="1" applyFont="1" applyFill="1" applyBorder="1" applyAlignment="1" applyProtection="1">
      <alignment horizontal="center" vertical="center"/>
      <protection locked="0"/>
    </xf>
    <xf numFmtId="3" fontId="11" fillId="0" borderId="1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44" fontId="4" fillId="0" borderId="0" xfId="1" applyNumberFormat="1" applyFont="1" applyBorder="1" applyAlignment="1">
      <alignment horizontal="center" vertical="center"/>
    </xf>
    <xf numFmtId="0" fontId="9" fillId="0" borderId="1" xfId="1" applyNumberFormat="1" applyFont="1" applyFill="1" applyBorder="1" applyAlignment="1">
      <alignment horizontal="center"/>
    </xf>
    <xf numFmtId="0" fontId="13" fillId="0" borderId="0" xfId="0" applyFont="1" applyAlignment="1" applyProtection="1">
      <alignment horizontal="center"/>
      <protection locked="0"/>
    </xf>
    <xf numFmtId="10" fontId="4" fillId="4" borderId="1" xfId="1" applyNumberFormat="1" applyFont="1" applyFill="1" applyBorder="1" applyAlignment="1" applyProtection="1">
      <alignment horizontal="center" vertical="center"/>
    </xf>
    <xf numFmtId="10" fontId="9" fillId="0" borderId="1" xfId="1" applyNumberFormat="1" applyFont="1" applyFill="1" applyBorder="1" applyAlignment="1" applyProtection="1">
      <alignment horizontal="center"/>
      <protection locked="0"/>
    </xf>
    <xf numFmtId="49" fontId="29" fillId="0" borderId="28" xfId="0" applyNumberFormat="1" applyFont="1" applyBorder="1" applyAlignment="1" applyProtection="1">
      <alignment horizontal="center" vertical="center"/>
      <protection locked="0"/>
    </xf>
    <xf numFmtId="49" fontId="0" fillId="0" borderId="23" xfId="0" applyNumberFormat="1" applyBorder="1" applyAlignment="1">
      <alignment horizontal="center" vertical="center" wrapText="1"/>
    </xf>
    <xf numFmtId="49" fontId="0" fillId="0" borderId="24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0" fillId="0" borderId="25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26" xfId="0" applyNumberFormat="1" applyBorder="1" applyAlignment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  <protection locked="0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49" fontId="4" fillId="0" borderId="3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 applyProtection="1">
      <alignment horizontal="center" vertical="center"/>
      <protection locked="0"/>
    </xf>
    <xf numFmtId="4" fontId="0" fillId="0" borderId="6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/>
      <protection locked="0"/>
    </xf>
    <xf numFmtId="49" fontId="10" fillId="0" borderId="2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4" fontId="11" fillId="0" borderId="30" xfId="0" applyNumberFormat="1" applyFont="1" applyBorder="1" applyAlignment="1">
      <alignment horizontal="center" vertical="center" wrapText="1"/>
    </xf>
    <xf numFmtId="4" fontId="11" fillId="0" borderId="32" xfId="0" applyNumberFormat="1" applyFont="1" applyBorder="1" applyAlignment="1">
      <alignment horizontal="center" vertical="center" wrapText="1"/>
    </xf>
    <xf numFmtId="4" fontId="11" fillId="0" borderId="14" xfId="0" applyNumberFormat="1" applyFont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49" fontId="5" fillId="0" borderId="28" xfId="0" applyNumberFormat="1" applyFont="1" applyBorder="1" applyAlignment="1" applyProtection="1">
      <alignment horizontal="center" vertical="center"/>
      <protection locked="0"/>
    </xf>
    <xf numFmtId="44" fontId="9" fillId="0" borderId="2" xfId="1" applyNumberFormat="1" applyFont="1" applyFill="1" applyBorder="1" applyAlignment="1">
      <alignment horizontal="center" vertical="center"/>
    </xf>
    <xf numFmtId="44" fontId="9" fillId="0" borderId="3" xfId="1" applyNumberFormat="1" applyFont="1" applyFill="1" applyBorder="1" applyAlignment="1">
      <alignment horizontal="center" vertical="center"/>
    </xf>
    <xf numFmtId="10" fontId="12" fillId="0" borderId="23" xfId="1" applyNumberFormat="1" applyFont="1" applyBorder="1" applyAlignment="1">
      <alignment horizontal="center" vertical="center"/>
    </xf>
    <xf numFmtId="10" fontId="12" fillId="0" borderId="4" xfId="1" applyNumberFormat="1" applyFont="1" applyBorder="1" applyAlignment="1">
      <alignment horizontal="center" vertical="center"/>
    </xf>
    <xf numFmtId="10" fontId="12" fillId="0" borderId="24" xfId="1" applyNumberFormat="1" applyFont="1" applyBorder="1" applyAlignment="1">
      <alignment horizontal="center" vertical="center"/>
    </xf>
    <xf numFmtId="10" fontId="12" fillId="0" borderId="5" xfId="1" applyNumberFormat="1" applyFont="1" applyBorder="1" applyAlignment="1">
      <alignment horizontal="center" vertical="center"/>
    </xf>
    <xf numFmtId="10" fontId="12" fillId="0" borderId="0" xfId="1" applyNumberFormat="1" applyFont="1" applyBorder="1" applyAlignment="1">
      <alignment horizontal="center" vertical="center"/>
    </xf>
    <xf numFmtId="10" fontId="12" fillId="0" borderId="25" xfId="1" applyNumberFormat="1" applyFont="1" applyBorder="1" applyAlignment="1">
      <alignment horizontal="center" vertical="center"/>
    </xf>
    <xf numFmtId="10" fontId="12" fillId="0" borderId="7" xfId="1" applyNumberFormat="1" applyFont="1" applyBorder="1" applyAlignment="1">
      <alignment horizontal="center" vertical="center"/>
    </xf>
    <xf numFmtId="10" fontId="12" fillId="0" borderId="8" xfId="1" applyNumberFormat="1" applyFont="1" applyBorder="1" applyAlignment="1">
      <alignment horizontal="center" vertical="center"/>
    </xf>
    <xf numFmtId="10" fontId="12" fillId="0" borderId="26" xfId="1" applyNumberFormat="1" applyFont="1" applyBorder="1" applyAlignment="1">
      <alignment horizontal="center" vertical="center"/>
    </xf>
    <xf numFmtId="10" fontId="10" fillId="0" borderId="9" xfId="1" applyNumberFormat="1" applyFont="1" applyBorder="1" applyAlignment="1">
      <alignment horizontal="center" vertical="center"/>
    </xf>
    <xf numFmtId="10" fontId="10" fillId="0" borderId="3" xfId="1" applyNumberFormat="1" applyFont="1" applyBorder="1" applyAlignment="1">
      <alignment horizontal="center" vertical="center"/>
    </xf>
    <xf numFmtId="44" fontId="10" fillId="0" borderId="9" xfId="1" applyNumberFormat="1" applyFont="1" applyBorder="1" applyAlignment="1">
      <alignment horizontal="center" vertical="center" wrapText="1"/>
    </xf>
    <xf numFmtId="44" fontId="10" fillId="0" borderId="3" xfId="1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3" fillId="0" borderId="13" xfId="0" applyNumberFormat="1" applyFont="1" applyBorder="1" applyAlignment="1" applyProtection="1">
      <alignment horizontal="center" vertical="center"/>
      <protection locked="0"/>
    </xf>
    <xf numFmtId="49" fontId="3" fillId="0" borderId="12" xfId="0" applyNumberFormat="1" applyFont="1" applyBorder="1" applyAlignment="1" applyProtection="1">
      <alignment horizontal="center" vertical="center"/>
      <protection locked="0"/>
    </xf>
    <xf numFmtId="49" fontId="3" fillId="0" borderId="10" xfId="0" applyNumberFormat="1" applyFont="1" applyBorder="1" applyAlignment="1" applyProtection="1">
      <alignment horizontal="center" vertical="center"/>
      <protection locked="0"/>
    </xf>
    <xf numFmtId="49" fontId="29" fillId="0" borderId="23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49" fontId="29" fillId="0" borderId="0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49" fontId="0" fillId="0" borderId="15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49" fontId="0" fillId="0" borderId="18" xfId="0" applyNumberFormat="1" applyBorder="1" applyAlignment="1">
      <alignment horizontal="center" vertical="center"/>
    </xf>
    <xf numFmtId="49" fontId="0" fillId="0" borderId="21" xfId="0" applyNumberFormat="1" applyBorder="1" applyAlignment="1">
      <alignment horizontal="center" vertical="center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10" fontId="3" fillId="0" borderId="24" xfId="0" applyNumberFormat="1" applyFont="1" applyBorder="1" applyAlignment="1" applyProtection="1">
      <alignment horizontal="center" vertical="center"/>
      <protection locked="0"/>
    </xf>
    <xf numFmtId="10" fontId="3" fillId="0" borderId="25" xfId="0" applyNumberFormat="1" applyFont="1" applyBorder="1" applyAlignment="1" applyProtection="1">
      <alignment horizontal="center" vertical="center"/>
      <protection locked="0"/>
    </xf>
    <xf numFmtId="10" fontId="3" fillId="0" borderId="26" xfId="0" applyNumberFormat="1" applyFont="1" applyBorder="1" applyAlignment="1" applyProtection="1">
      <alignment horizontal="center" vertical="center"/>
      <protection locked="0"/>
    </xf>
    <xf numFmtId="49" fontId="0" fillId="0" borderId="9" xfId="0" applyNumberFormat="1" applyBorder="1" applyAlignment="1" applyProtection="1">
      <alignment horizontal="center" vertical="center" wrapText="1"/>
      <protection locked="0"/>
    </xf>
    <xf numFmtId="49" fontId="0" fillId="0" borderId="6" xfId="0" applyNumberFormat="1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10" fontId="0" fillId="0" borderId="9" xfId="1" applyNumberFormat="1" applyFont="1" applyBorder="1" applyAlignment="1" applyProtection="1">
      <alignment horizontal="center" vertical="center" wrapText="1"/>
      <protection locked="0"/>
    </xf>
    <xf numFmtId="10" fontId="0" fillId="0" borderId="6" xfId="1" applyNumberFormat="1" applyFont="1" applyBorder="1" applyAlignment="1" applyProtection="1">
      <alignment horizontal="center" vertical="center" wrapText="1"/>
      <protection locked="0"/>
    </xf>
    <xf numFmtId="9" fontId="9" fillId="0" borderId="1" xfId="1" applyFont="1" applyFill="1" applyBorder="1" applyAlignment="1">
      <alignment horizontal="center"/>
    </xf>
  </cellXfs>
  <cellStyles count="30">
    <cellStyle name="Moeda 2" xfId="15" xr:uid="{00000000-0005-0000-0000-000000000000}"/>
    <cellStyle name="Moeda 2 2" xfId="16" xr:uid="{00000000-0005-0000-0000-000001000000}"/>
    <cellStyle name="Moeda 2 3" xfId="17" xr:uid="{00000000-0005-0000-0000-000002000000}"/>
    <cellStyle name="Moeda 3" xfId="18" xr:uid="{00000000-0005-0000-0000-000003000000}"/>
    <cellStyle name="Moeda 4" xfId="14" xr:uid="{00000000-0005-0000-0000-000004000000}"/>
    <cellStyle name="Normal" xfId="0" builtinId="0"/>
    <cellStyle name="Normal 2" xfId="2" xr:uid="{00000000-0005-0000-0000-000006000000}"/>
    <cellStyle name="Normal 2 2" xfId="19" xr:uid="{00000000-0005-0000-0000-000007000000}"/>
    <cellStyle name="Normal 3" xfId="3" xr:uid="{00000000-0005-0000-0000-000008000000}"/>
    <cellStyle name="Normal 3 2" xfId="6" xr:uid="{00000000-0005-0000-0000-000009000000}"/>
    <cellStyle name="Normal 3 3" xfId="20" xr:uid="{00000000-0005-0000-0000-00000A000000}"/>
    <cellStyle name="Normal 4" xfId="4" xr:uid="{00000000-0005-0000-0000-00000B000000}"/>
    <cellStyle name="Normal 4 2" xfId="5" xr:uid="{00000000-0005-0000-0000-00000C000000}"/>
    <cellStyle name="Normal 4 3" xfId="21" xr:uid="{00000000-0005-0000-0000-00000D000000}"/>
    <cellStyle name="Normal 5" xfId="7" xr:uid="{00000000-0005-0000-0000-00000E000000}"/>
    <cellStyle name="Normal 6" xfId="8" xr:uid="{00000000-0005-0000-0000-00000F000000}"/>
    <cellStyle name="Normal 7" xfId="11" xr:uid="{00000000-0005-0000-0000-000010000000}"/>
    <cellStyle name="Normal 8" xfId="12" xr:uid="{00000000-0005-0000-0000-000011000000}"/>
    <cellStyle name="Normal 9" xfId="13" xr:uid="{00000000-0005-0000-0000-000012000000}"/>
    <cellStyle name="Porcentagem" xfId="1" builtinId="5"/>
    <cellStyle name="Porcentagem 2" xfId="9" xr:uid="{00000000-0005-0000-0000-000014000000}"/>
    <cellStyle name="Porcentagem 2 2" xfId="22" xr:uid="{00000000-0005-0000-0000-000015000000}"/>
    <cellStyle name="Porcentagem 3" xfId="23" xr:uid="{00000000-0005-0000-0000-000016000000}"/>
    <cellStyle name="Porcentagem 4" xfId="24" xr:uid="{00000000-0005-0000-0000-000017000000}"/>
    <cellStyle name="Separador de milhares 2" xfId="26" xr:uid="{00000000-0005-0000-0000-000019000000}"/>
    <cellStyle name="Separador de milhares 2 2" xfId="27" xr:uid="{00000000-0005-0000-0000-00001A000000}"/>
    <cellStyle name="Separador de milhares 3" xfId="28" xr:uid="{00000000-0005-0000-0000-00001B000000}"/>
    <cellStyle name="Separador de milhares 4" xfId="29" xr:uid="{00000000-0005-0000-0000-00001C000000}"/>
    <cellStyle name="Vírgula" xfId="10" builtinId="3"/>
    <cellStyle name="Vírgula 2" xfId="25" xr:uid="{00000000-0005-0000-0000-00001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897466</xdr:colOff>
      <xdr:row>1</xdr:row>
      <xdr:rowOff>101600</xdr:rowOff>
    </xdr:from>
    <xdr:to>
      <xdr:col>9</xdr:col>
      <xdr:colOff>759459</xdr:colOff>
      <xdr:row>4</xdr:row>
      <xdr:rowOff>133858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828866" y="101600"/>
          <a:ext cx="937260" cy="7498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view="pageBreakPreview" zoomScaleSheetLayoutView="100" workbookViewId="0">
      <pane ySplit="7" topLeftCell="A8" activePane="bottomLeft" state="frozen"/>
      <selection activeCell="B1" sqref="B1:L18"/>
      <selection pane="bottomLeft" activeCell="A18" sqref="A18:D18"/>
    </sheetView>
  </sheetViews>
  <sheetFormatPr defaultRowHeight="15" x14ac:dyDescent="0.25"/>
  <cols>
    <col min="1" max="1" width="9.140625" style="1"/>
    <col min="2" max="2" width="52.7109375" style="2" customWidth="1"/>
    <col min="3" max="3" width="17.7109375" style="7" customWidth="1"/>
    <col min="4" max="4" width="15.7109375" style="7" customWidth="1"/>
  </cols>
  <sheetData>
    <row r="1" spans="1:5" s="111" customFormat="1" ht="35.25" customHeight="1" x14ac:dyDescent="0.25">
      <c r="A1" s="200" t="s">
        <v>270</v>
      </c>
      <c r="B1" s="200"/>
      <c r="C1" s="200"/>
      <c r="D1" s="200"/>
    </row>
    <row r="2" spans="1:5" ht="24" customHeight="1" x14ac:dyDescent="0.25">
      <c r="A2" s="201" t="s">
        <v>178</v>
      </c>
      <c r="B2" s="202"/>
      <c r="C2" s="214" t="s">
        <v>15</v>
      </c>
      <c r="D2" s="117"/>
      <c r="E2" s="10"/>
    </row>
    <row r="3" spans="1:5" ht="15" customHeight="1" x14ac:dyDescent="0.25">
      <c r="A3" s="203"/>
      <c r="B3" s="204"/>
      <c r="C3" s="215"/>
      <c r="D3" s="118"/>
      <c r="E3" s="11"/>
    </row>
    <row r="4" spans="1:5" ht="15" customHeight="1" x14ac:dyDescent="0.25">
      <c r="A4" s="203"/>
      <c r="B4" s="204"/>
      <c r="C4" s="215"/>
      <c r="D4" s="118"/>
      <c r="E4" s="11"/>
    </row>
    <row r="5" spans="1:5" ht="15" customHeight="1" thickBot="1" x14ac:dyDescent="0.3">
      <c r="A5" s="205"/>
      <c r="B5" s="206"/>
      <c r="C5" s="216"/>
      <c r="D5" s="119"/>
      <c r="E5" s="11"/>
    </row>
    <row r="6" spans="1:5" ht="15" customHeight="1" x14ac:dyDescent="0.25">
      <c r="A6" s="208" t="s">
        <v>0</v>
      </c>
      <c r="B6" s="210" t="s">
        <v>2</v>
      </c>
      <c r="C6" s="212" t="s">
        <v>8</v>
      </c>
      <c r="D6" s="212" t="s">
        <v>12</v>
      </c>
      <c r="E6" s="110"/>
    </row>
    <row r="7" spans="1:5" ht="31.5" customHeight="1" x14ac:dyDescent="0.25">
      <c r="A7" s="209"/>
      <c r="B7" s="211"/>
      <c r="C7" s="213"/>
      <c r="D7" s="213"/>
      <c r="E7" s="110"/>
    </row>
    <row r="8" spans="1:5" x14ac:dyDescent="0.25">
      <c r="A8" s="86" t="s">
        <v>3</v>
      </c>
      <c r="B8" s="81" t="s">
        <v>22</v>
      </c>
      <c r="C8" s="4">
        <f>'Global Estimado'!G8</f>
        <v>0</v>
      </c>
      <c r="D8" s="9" t="e">
        <f>C8/C17</f>
        <v>#DIV/0!</v>
      </c>
    </row>
    <row r="9" spans="1:5" ht="30" x14ac:dyDescent="0.25">
      <c r="A9" s="86" t="s">
        <v>4</v>
      </c>
      <c r="B9" s="81" t="s">
        <v>51</v>
      </c>
      <c r="C9" s="4">
        <f>'Global Estimado'!G17</f>
        <v>0</v>
      </c>
      <c r="D9" s="9" t="e">
        <f>C9/C17</f>
        <v>#DIV/0!</v>
      </c>
    </row>
    <row r="10" spans="1:5" s="90" customFormat="1" x14ac:dyDescent="0.25">
      <c r="A10" s="86" t="s">
        <v>5</v>
      </c>
      <c r="B10" s="81" t="s">
        <v>88</v>
      </c>
      <c r="C10" s="4">
        <f>'Global Estimado'!G20</f>
        <v>0</v>
      </c>
      <c r="D10" s="9" t="e">
        <f>C10/C17</f>
        <v>#DIV/0!</v>
      </c>
    </row>
    <row r="11" spans="1:5" s="93" customFormat="1" x14ac:dyDescent="0.25">
      <c r="A11" s="86" t="s">
        <v>6</v>
      </c>
      <c r="B11" s="81" t="s">
        <v>69</v>
      </c>
      <c r="C11" s="4">
        <f>'Global Estimado'!G108</f>
        <v>0</v>
      </c>
      <c r="D11" s="9" t="e">
        <f>C11*1/C17</f>
        <v>#DIV/0!</v>
      </c>
    </row>
    <row r="12" spans="1:5" x14ac:dyDescent="0.25">
      <c r="A12" s="86"/>
      <c r="B12" s="81"/>
      <c r="C12" s="4"/>
      <c r="D12" s="9"/>
    </row>
    <row r="13" spans="1:5" x14ac:dyDescent="0.25">
      <c r="A13" s="94"/>
      <c r="B13" s="82" t="s">
        <v>13</v>
      </c>
      <c r="C13" s="183">
        <f>SUM(C8:C11)</f>
        <v>0</v>
      </c>
      <c r="D13" s="5"/>
    </row>
    <row r="14" spans="1:5" x14ac:dyDescent="0.25">
      <c r="A14" s="86"/>
      <c r="B14" s="81"/>
      <c r="C14" s="4"/>
      <c r="D14" s="4"/>
    </row>
    <row r="15" spans="1:5" x14ac:dyDescent="0.25">
      <c r="A15" s="61" t="s">
        <v>66</v>
      </c>
      <c r="B15" s="12" t="s">
        <v>33</v>
      </c>
      <c r="C15" s="4">
        <f>'Global Estimado'!G114</f>
        <v>0</v>
      </c>
      <c r="D15" s="9"/>
    </row>
    <row r="16" spans="1:5" x14ac:dyDescent="0.25">
      <c r="A16" s="86"/>
      <c r="B16" s="81"/>
      <c r="C16" s="4"/>
      <c r="D16" s="4"/>
    </row>
    <row r="17" spans="1:4" x14ac:dyDescent="0.25">
      <c r="A17" s="3"/>
      <c r="B17" s="184" t="s">
        <v>14</v>
      </c>
      <c r="C17" s="183">
        <f>C13+C15</f>
        <v>0</v>
      </c>
      <c r="D17" s="5"/>
    </row>
    <row r="18" spans="1:4" ht="48" customHeight="1" x14ac:dyDescent="0.25">
      <c r="A18" s="207" t="s">
        <v>271</v>
      </c>
      <c r="B18" s="207"/>
      <c r="C18" s="207"/>
      <c r="D18" s="207"/>
    </row>
  </sheetData>
  <sheetProtection algorithmName="SHA-512" hashValue="sMTyuFe/ap8Ls8GQKfcLl6rFNiUC2/9zcLK3f/sKJvsbeFMAvYDfIC2MckbLTSDhzkjZLReW90HsXsD6hvDVkQ==" saltValue="bWNH05VwdbfN7NCgl3CUWg==" spinCount="100000" sheet="1" objects="1" scenarios="1"/>
  <mergeCells count="8">
    <mergeCell ref="A1:D1"/>
    <mergeCell ref="A2:B5"/>
    <mergeCell ref="A18:D18"/>
    <mergeCell ref="A6:A7"/>
    <mergeCell ref="B6:B7"/>
    <mergeCell ref="C6:C7"/>
    <mergeCell ref="D6:D7"/>
    <mergeCell ref="C2:C5"/>
  </mergeCells>
  <pageMargins left="0.51181102362204722" right="0.51181102362204722" top="0.78740157480314965" bottom="0.78740157480314965" header="0.31496062992125984" footer="0.31496062992125984"/>
  <pageSetup paperSize="9" scale="96" orientation="portrait" r:id="rId1"/>
  <headerFooter>
    <oddFooter>&amp;L&amp;A&amp;CPágina &amp;P de &amp;N&amp;RRegis da SilvaCREA SC 115225-0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A118"/>
  <sheetViews>
    <sheetView zoomScale="90" zoomScaleNormal="90" zoomScaleSheetLayoutView="85" workbookViewId="0">
      <pane ySplit="7" topLeftCell="A101" activePane="bottomLeft" state="frozen"/>
      <selection activeCell="B7" sqref="B7"/>
      <selection pane="bottomLeft" activeCell="F114" sqref="F114"/>
    </sheetView>
  </sheetViews>
  <sheetFormatPr defaultColWidth="0" defaultRowHeight="15" x14ac:dyDescent="0.25"/>
  <cols>
    <col min="1" max="1" width="2" style="87" customWidth="1"/>
    <col min="2" max="2" width="23.5703125" style="58" customWidth="1"/>
    <col min="3" max="3" width="88.7109375" style="83" customWidth="1"/>
    <col min="4" max="4" width="8.85546875" style="75" customWidth="1"/>
    <col min="5" max="5" width="14.7109375" style="47" bestFit="1" customWidth="1"/>
    <col min="6" max="8" width="15.7109375" style="47" customWidth="1"/>
    <col min="9" max="9" width="2.42578125" style="95" customWidth="1"/>
    <col min="10" max="10" width="0" style="84" hidden="1" customWidth="1"/>
    <col min="11" max="235" width="0" style="95" hidden="1" customWidth="1"/>
    <col min="236" max="16384" width="8.85546875" style="95" hidden="1"/>
  </cols>
  <sheetData>
    <row r="1" spans="1:228" s="111" customFormat="1" ht="39" customHeight="1" x14ac:dyDescent="0.25">
      <c r="A1" s="87"/>
      <c r="B1" s="220" t="s">
        <v>270</v>
      </c>
      <c r="C1" s="220"/>
      <c r="D1" s="220"/>
      <c r="E1" s="220"/>
      <c r="F1" s="220"/>
      <c r="G1" s="220"/>
      <c r="H1" s="220"/>
      <c r="J1" s="84"/>
    </row>
    <row r="2" spans="1:228" ht="30" customHeight="1" x14ac:dyDescent="0.25">
      <c r="B2" s="208" t="s">
        <v>178</v>
      </c>
      <c r="C2" s="218" t="s">
        <v>47</v>
      </c>
      <c r="D2" s="218"/>
      <c r="E2" s="218"/>
      <c r="F2" s="218"/>
      <c r="G2" s="218"/>
      <c r="H2" s="120"/>
    </row>
    <row r="3" spans="1:228" ht="14.45" customHeight="1" x14ac:dyDescent="0.25">
      <c r="B3" s="208"/>
      <c r="C3" s="218"/>
      <c r="D3" s="218"/>
      <c r="E3" s="218"/>
      <c r="F3" s="218"/>
      <c r="G3" s="218"/>
      <c r="H3" s="121"/>
    </row>
    <row r="4" spans="1:228" ht="14.45" customHeight="1" x14ac:dyDescent="0.25">
      <c r="B4" s="208"/>
      <c r="C4" s="218"/>
      <c r="D4" s="218"/>
      <c r="E4" s="218"/>
      <c r="F4" s="218"/>
      <c r="G4" s="218"/>
      <c r="H4" s="121"/>
    </row>
    <row r="5" spans="1:228" ht="15" customHeight="1" thickBot="1" x14ac:dyDescent="0.3">
      <c r="B5" s="219"/>
      <c r="C5" s="218"/>
      <c r="D5" s="218"/>
      <c r="E5" s="218"/>
      <c r="F5" s="218"/>
      <c r="G5" s="218"/>
      <c r="H5" s="122"/>
    </row>
    <row r="6" spans="1:228" x14ac:dyDescent="0.25">
      <c r="B6" s="223" t="s">
        <v>0</v>
      </c>
      <c r="C6" s="225" t="s">
        <v>2</v>
      </c>
      <c r="D6" s="227" t="s">
        <v>1</v>
      </c>
      <c r="E6" s="221" t="s">
        <v>7</v>
      </c>
      <c r="F6" s="229" t="s">
        <v>16</v>
      </c>
      <c r="G6" s="221" t="s">
        <v>8</v>
      </c>
      <c r="H6" s="221" t="s">
        <v>12</v>
      </c>
    </row>
    <row r="7" spans="1:228" x14ac:dyDescent="0.25">
      <c r="B7" s="224"/>
      <c r="C7" s="226"/>
      <c r="D7" s="228"/>
      <c r="E7" s="222"/>
      <c r="F7" s="230"/>
      <c r="G7" s="222"/>
      <c r="H7" s="222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4"/>
      <c r="EU7" s="84"/>
      <c r="EV7" s="84"/>
      <c r="EW7" s="84"/>
      <c r="EX7" s="84"/>
      <c r="EY7" s="84"/>
      <c r="EZ7" s="84"/>
      <c r="FA7" s="84"/>
      <c r="FB7" s="84"/>
      <c r="FC7" s="84"/>
      <c r="FD7" s="84"/>
      <c r="FE7" s="84"/>
      <c r="FF7" s="84"/>
      <c r="FG7" s="84"/>
      <c r="FH7" s="84"/>
      <c r="FI7" s="84"/>
      <c r="FJ7" s="84"/>
      <c r="FK7" s="84"/>
      <c r="FL7" s="84"/>
      <c r="FM7" s="84"/>
      <c r="FN7" s="84"/>
      <c r="FO7" s="84"/>
      <c r="FP7" s="84"/>
      <c r="FQ7" s="84"/>
      <c r="FR7" s="84"/>
      <c r="FS7" s="84"/>
      <c r="FT7" s="84"/>
      <c r="FU7" s="84"/>
      <c r="FV7" s="84"/>
      <c r="FW7" s="84"/>
      <c r="FX7" s="84"/>
      <c r="FY7" s="84"/>
      <c r="FZ7" s="84"/>
      <c r="GA7" s="84"/>
      <c r="GB7" s="84"/>
      <c r="GC7" s="84"/>
      <c r="GD7" s="84"/>
      <c r="GE7" s="84"/>
      <c r="GF7" s="84"/>
      <c r="GG7" s="84"/>
      <c r="GH7" s="84"/>
      <c r="GI7" s="84"/>
      <c r="GJ7" s="84"/>
      <c r="GK7" s="84"/>
      <c r="GL7" s="84"/>
      <c r="GM7" s="84"/>
      <c r="GN7" s="84"/>
      <c r="GO7" s="84"/>
      <c r="GP7" s="84"/>
      <c r="GQ7" s="84"/>
      <c r="GR7" s="84"/>
      <c r="GS7" s="84"/>
      <c r="GT7" s="84"/>
      <c r="GU7" s="84"/>
      <c r="GV7" s="84"/>
      <c r="GW7" s="84"/>
      <c r="GX7" s="84"/>
      <c r="GY7" s="84"/>
      <c r="GZ7" s="84"/>
      <c r="HA7" s="84"/>
      <c r="HB7" s="84"/>
      <c r="HC7" s="84"/>
      <c r="HD7" s="84"/>
      <c r="HE7" s="84"/>
      <c r="HF7" s="84"/>
      <c r="HG7" s="84"/>
      <c r="HH7" s="84"/>
      <c r="HI7" s="84"/>
      <c r="HJ7" s="84"/>
      <c r="HK7" s="84"/>
      <c r="HL7" s="84"/>
      <c r="HM7" s="84"/>
      <c r="HN7" s="84"/>
      <c r="HO7" s="84"/>
      <c r="HP7" s="84"/>
      <c r="HQ7" s="84"/>
      <c r="HR7" s="84"/>
      <c r="HS7" s="84"/>
      <c r="HT7" s="84"/>
    </row>
    <row r="8" spans="1:228" s="40" customFormat="1" x14ac:dyDescent="0.25">
      <c r="A8" s="87"/>
      <c r="B8" s="115" t="s">
        <v>74</v>
      </c>
      <c r="C8" s="80" t="s">
        <v>68</v>
      </c>
      <c r="D8" s="71"/>
      <c r="E8" s="72"/>
      <c r="F8" s="72"/>
      <c r="G8" s="72">
        <f>SUM(G9:G15)</f>
        <v>0</v>
      </c>
      <c r="H8" s="123" t="e">
        <f>G8/$G$112</f>
        <v>#DIV/0!</v>
      </c>
      <c r="I8" s="111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  <c r="HL8" s="84"/>
      <c r="HM8" s="84"/>
      <c r="HN8" s="84"/>
      <c r="HO8" s="84"/>
      <c r="HP8" s="84"/>
      <c r="HQ8" s="84"/>
      <c r="HR8" s="84"/>
      <c r="HS8" s="84"/>
      <c r="HT8" s="84"/>
    </row>
    <row r="9" spans="1:228" s="40" customFormat="1" x14ac:dyDescent="0.25">
      <c r="A9" s="87"/>
      <c r="B9" s="86" t="s">
        <v>70</v>
      </c>
      <c r="C9" s="99" t="s">
        <v>133</v>
      </c>
      <c r="D9" s="60" t="s">
        <v>89</v>
      </c>
      <c r="E9" s="62">
        <v>7.2</v>
      </c>
      <c r="F9" s="189"/>
      <c r="G9" s="62">
        <f t="shared" ref="G9:G15" si="0">F9*E9</f>
        <v>0</v>
      </c>
      <c r="H9" s="124" t="e">
        <f>G9/$G$112</f>
        <v>#DIV/0!</v>
      </c>
      <c r="I9" s="111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  <c r="BY9" s="84"/>
      <c r="BZ9" s="84"/>
      <c r="CA9" s="84"/>
      <c r="CB9" s="84"/>
      <c r="CC9" s="84"/>
      <c r="CD9" s="84"/>
      <c r="CE9" s="84"/>
      <c r="CF9" s="84"/>
      <c r="CG9" s="84"/>
      <c r="CH9" s="84"/>
      <c r="CI9" s="84"/>
      <c r="CJ9" s="84"/>
      <c r="CK9" s="84"/>
      <c r="CL9" s="84"/>
      <c r="CM9" s="84"/>
      <c r="CN9" s="84"/>
      <c r="CO9" s="84"/>
      <c r="CP9" s="84"/>
      <c r="CQ9" s="84"/>
      <c r="CR9" s="84"/>
      <c r="CS9" s="84"/>
      <c r="CT9" s="84"/>
      <c r="CU9" s="84"/>
      <c r="CV9" s="84"/>
      <c r="CW9" s="84"/>
      <c r="CX9" s="84"/>
      <c r="CY9" s="84"/>
      <c r="CZ9" s="84"/>
      <c r="DA9" s="84"/>
      <c r="DB9" s="84"/>
      <c r="DC9" s="84"/>
      <c r="DD9" s="84"/>
      <c r="DE9" s="84"/>
      <c r="DF9" s="84"/>
      <c r="DG9" s="84"/>
      <c r="DH9" s="84"/>
      <c r="DI9" s="84"/>
      <c r="DJ9" s="84"/>
      <c r="DK9" s="84"/>
      <c r="DL9" s="84"/>
      <c r="DM9" s="84"/>
      <c r="DN9" s="84"/>
      <c r="DO9" s="84"/>
      <c r="DP9" s="84"/>
      <c r="DQ9" s="84"/>
      <c r="DR9" s="84"/>
      <c r="DS9" s="84"/>
      <c r="DT9" s="84"/>
      <c r="DU9" s="84"/>
      <c r="DV9" s="84"/>
      <c r="DW9" s="84"/>
      <c r="DX9" s="84"/>
      <c r="DY9" s="84"/>
      <c r="DZ9" s="84"/>
      <c r="EA9" s="84"/>
      <c r="EB9" s="84"/>
      <c r="EC9" s="84"/>
      <c r="ED9" s="84"/>
      <c r="EE9" s="84"/>
      <c r="EF9" s="84"/>
      <c r="EG9" s="84"/>
      <c r="EH9" s="84"/>
      <c r="EI9" s="84"/>
      <c r="EJ9" s="84"/>
      <c r="EK9" s="84"/>
      <c r="EL9" s="84"/>
      <c r="EM9" s="84"/>
      <c r="EN9" s="84"/>
      <c r="EO9" s="84"/>
      <c r="EP9" s="84"/>
      <c r="EQ9" s="84"/>
      <c r="ER9" s="84"/>
      <c r="ES9" s="84"/>
      <c r="ET9" s="84"/>
      <c r="EU9" s="84"/>
      <c r="EV9" s="84"/>
      <c r="EW9" s="84"/>
      <c r="EX9" s="84"/>
      <c r="EY9" s="84"/>
      <c r="EZ9" s="84"/>
      <c r="FA9" s="84"/>
      <c r="FB9" s="84"/>
      <c r="FC9" s="84"/>
      <c r="FD9" s="84"/>
      <c r="FE9" s="84"/>
      <c r="FF9" s="84"/>
      <c r="FG9" s="84"/>
      <c r="FH9" s="84"/>
      <c r="FI9" s="84"/>
      <c r="FJ9" s="84"/>
      <c r="FK9" s="84"/>
      <c r="FL9" s="84"/>
      <c r="FM9" s="84"/>
      <c r="FN9" s="84"/>
      <c r="FO9" s="84"/>
      <c r="FP9" s="84"/>
      <c r="FQ9" s="84"/>
      <c r="FR9" s="84"/>
      <c r="FS9" s="84"/>
      <c r="FT9" s="84"/>
      <c r="FU9" s="84"/>
      <c r="FV9" s="84"/>
      <c r="FW9" s="84"/>
      <c r="FX9" s="84"/>
      <c r="FY9" s="84"/>
      <c r="FZ9" s="84"/>
      <c r="GA9" s="84"/>
      <c r="GB9" s="84"/>
      <c r="GC9" s="84"/>
      <c r="GD9" s="84"/>
      <c r="GE9" s="84"/>
      <c r="GF9" s="84"/>
      <c r="GG9" s="84"/>
      <c r="GH9" s="84"/>
      <c r="GI9" s="84"/>
      <c r="GJ9" s="84"/>
      <c r="GK9" s="84"/>
      <c r="GL9" s="84"/>
      <c r="GM9" s="84"/>
      <c r="GN9" s="84"/>
      <c r="GO9" s="84"/>
      <c r="GP9" s="84"/>
      <c r="GQ9" s="84"/>
      <c r="GR9" s="84"/>
      <c r="GS9" s="84"/>
      <c r="GT9" s="84"/>
      <c r="GU9" s="84"/>
      <c r="GV9" s="84"/>
      <c r="GW9" s="84"/>
      <c r="GX9" s="84"/>
      <c r="GY9" s="84"/>
      <c r="GZ9" s="84"/>
      <c r="HA9" s="84"/>
      <c r="HB9" s="84"/>
      <c r="HC9" s="84"/>
      <c r="HD9" s="84"/>
      <c r="HE9" s="84"/>
      <c r="HF9" s="84"/>
      <c r="HG9" s="84"/>
      <c r="HH9" s="84"/>
      <c r="HI9" s="84"/>
      <c r="HJ9" s="84"/>
      <c r="HK9" s="84"/>
      <c r="HL9" s="84"/>
      <c r="HM9" s="84"/>
      <c r="HN9" s="84"/>
      <c r="HO9" s="84"/>
      <c r="HP9" s="84"/>
      <c r="HQ9" s="84"/>
      <c r="HR9" s="84"/>
      <c r="HS9" s="84"/>
      <c r="HT9" s="84"/>
    </row>
    <row r="10" spans="1:228" s="40" customFormat="1" x14ac:dyDescent="0.25">
      <c r="A10" s="87"/>
      <c r="B10" s="86" t="s">
        <v>71</v>
      </c>
      <c r="C10" s="99" t="s">
        <v>133</v>
      </c>
      <c r="D10" s="100" t="s">
        <v>89</v>
      </c>
      <c r="E10" s="101">
        <v>3</v>
      </c>
      <c r="F10" s="190"/>
      <c r="G10" s="62">
        <f t="shared" si="0"/>
        <v>0</v>
      </c>
      <c r="H10" s="124" t="e">
        <f t="shared" ref="H10:H15" si="1">G10/$G$112</f>
        <v>#DIV/0!</v>
      </c>
      <c r="I10" s="111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  <c r="BM10" s="84"/>
      <c r="BN10" s="84"/>
      <c r="BO10" s="84"/>
      <c r="BP10" s="84"/>
      <c r="BQ10" s="84"/>
      <c r="BR10" s="84"/>
      <c r="BS10" s="84"/>
      <c r="BT10" s="84"/>
      <c r="BU10" s="84"/>
      <c r="BV10" s="84"/>
      <c r="BW10" s="84"/>
      <c r="BX10" s="84"/>
      <c r="BY10" s="84"/>
      <c r="BZ10" s="84"/>
      <c r="CA10" s="84"/>
      <c r="CB10" s="84"/>
      <c r="CC10" s="84"/>
      <c r="CD10" s="84"/>
      <c r="CE10" s="84"/>
      <c r="CF10" s="84"/>
      <c r="CG10" s="84"/>
      <c r="CH10" s="84"/>
      <c r="CI10" s="84"/>
      <c r="CJ10" s="84"/>
      <c r="CK10" s="84"/>
      <c r="CL10" s="84"/>
      <c r="CM10" s="84"/>
      <c r="CN10" s="84"/>
      <c r="CO10" s="84"/>
      <c r="CP10" s="84"/>
      <c r="CQ10" s="84"/>
      <c r="CR10" s="84"/>
      <c r="CS10" s="84"/>
      <c r="CT10" s="84"/>
      <c r="CU10" s="84"/>
      <c r="CV10" s="84"/>
      <c r="CW10" s="84"/>
      <c r="CX10" s="84"/>
      <c r="CY10" s="84"/>
      <c r="CZ10" s="84"/>
      <c r="DA10" s="84"/>
      <c r="DB10" s="84"/>
      <c r="DC10" s="84"/>
      <c r="DD10" s="84"/>
      <c r="DE10" s="84"/>
      <c r="DF10" s="84"/>
      <c r="DG10" s="84"/>
      <c r="DH10" s="84"/>
      <c r="DI10" s="84"/>
      <c r="DJ10" s="84"/>
      <c r="DK10" s="84"/>
      <c r="DL10" s="84"/>
      <c r="DM10" s="84"/>
      <c r="DN10" s="84"/>
      <c r="DO10" s="84"/>
      <c r="DP10" s="84"/>
      <c r="DQ10" s="84"/>
      <c r="DR10" s="84"/>
      <c r="DS10" s="84"/>
      <c r="DT10" s="84"/>
      <c r="DU10" s="84"/>
      <c r="DV10" s="84"/>
      <c r="DW10" s="84"/>
      <c r="DX10" s="84"/>
      <c r="DY10" s="84"/>
      <c r="DZ10" s="84"/>
      <c r="EA10" s="84"/>
      <c r="EB10" s="84"/>
      <c r="EC10" s="84"/>
      <c r="ED10" s="84"/>
      <c r="EE10" s="84"/>
      <c r="EF10" s="84"/>
      <c r="EG10" s="84"/>
      <c r="EH10" s="84"/>
      <c r="EI10" s="84"/>
      <c r="EJ10" s="84"/>
      <c r="EK10" s="84"/>
      <c r="EL10" s="84"/>
      <c r="EM10" s="84"/>
      <c r="EN10" s="84"/>
      <c r="EO10" s="84"/>
      <c r="EP10" s="84"/>
      <c r="EQ10" s="84"/>
      <c r="ER10" s="84"/>
      <c r="ES10" s="84"/>
      <c r="ET10" s="84"/>
      <c r="EU10" s="84"/>
      <c r="EV10" s="84"/>
      <c r="EW10" s="84"/>
      <c r="EX10" s="84"/>
      <c r="EY10" s="84"/>
      <c r="EZ10" s="84"/>
      <c r="FA10" s="84"/>
      <c r="FB10" s="84"/>
      <c r="FC10" s="84"/>
      <c r="FD10" s="84"/>
      <c r="FE10" s="84"/>
      <c r="FF10" s="84"/>
      <c r="FG10" s="84"/>
      <c r="FH10" s="84"/>
      <c r="FI10" s="84"/>
      <c r="FJ10" s="84"/>
      <c r="FK10" s="84"/>
      <c r="FL10" s="84"/>
      <c r="FM10" s="84"/>
      <c r="FN10" s="84"/>
      <c r="FO10" s="84"/>
      <c r="FP10" s="84"/>
      <c r="FQ10" s="84"/>
      <c r="FR10" s="84"/>
      <c r="FS10" s="84"/>
      <c r="FT10" s="84"/>
      <c r="FU10" s="84"/>
      <c r="FV10" s="84"/>
      <c r="FW10" s="84"/>
      <c r="FX10" s="84"/>
      <c r="FY10" s="84"/>
      <c r="FZ10" s="84"/>
      <c r="GA10" s="84"/>
      <c r="GB10" s="84"/>
      <c r="GC10" s="84"/>
      <c r="GD10" s="84"/>
      <c r="GE10" s="84"/>
      <c r="GF10" s="84"/>
      <c r="GG10" s="84"/>
      <c r="GH10" s="84"/>
      <c r="GI10" s="84"/>
      <c r="GJ10" s="84"/>
      <c r="GK10" s="84"/>
      <c r="GL10" s="84"/>
      <c r="GM10" s="84"/>
      <c r="GN10" s="84"/>
      <c r="GO10" s="84"/>
      <c r="GP10" s="84"/>
      <c r="GQ10" s="84"/>
      <c r="GR10" s="84"/>
      <c r="GS10" s="84"/>
      <c r="GT10" s="84"/>
      <c r="GU10" s="84"/>
      <c r="GV10" s="84"/>
      <c r="GW10" s="84"/>
      <c r="GX10" s="84"/>
      <c r="GY10" s="84"/>
      <c r="GZ10" s="84"/>
      <c r="HA10" s="84"/>
      <c r="HB10" s="84"/>
      <c r="HC10" s="84"/>
      <c r="HD10" s="84"/>
      <c r="HE10" s="84"/>
      <c r="HF10" s="84"/>
      <c r="HG10" s="84"/>
      <c r="HH10" s="84"/>
      <c r="HI10" s="84"/>
      <c r="HJ10" s="84"/>
      <c r="HK10" s="84"/>
      <c r="HL10" s="84"/>
      <c r="HM10" s="84"/>
      <c r="HN10" s="84"/>
      <c r="HO10" s="84"/>
      <c r="HP10" s="84"/>
      <c r="HQ10" s="84"/>
      <c r="HR10" s="84"/>
      <c r="HS10" s="84"/>
      <c r="HT10" s="84"/>
    </row>
    <row r="11" spans="1:228" s="40" customFormat="1" ht="30" x14ac:dyDescent="0.25">
      <c r="A11" s="87"/>
      <c r="B11" s="86" t="s">
        <v>72</v>
      </c>
      <c r="C11" s="99" t="s">
        <v>135</v>
      </c>
      <c r="D11" s="100" t="s">
        <v>90</v>
      </c>
      <c r="E11" s="101">
        <v>3</v>
      </c>
      <c r="F11" s="190"/>
      <c r="G11" s="62">
        <f t="shared" si="0"/>
        <v>0</v>
      </c>
      <c r="H11" s="124" t="e">
        <f t="shared" si="1"/>
        <v>#DIV/0!</v>
      </c>
      <c r="I11" s="111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84"/>
      <c r="CR11" s="84"/>
      <c r="CS11" s="84"/>
      <c r="CT11" s="84"/>
      <c r="CU11" s="84"/>
      <c r="CV11" s="84"/>
      <c r="CW11" s="84"/>
      <c r="CX11" s="84"/>
      <c r="CY11" s="84"/>
      <c r="CZ11" s="84"/>
      <c r="DA11" s="84"/>
      <c r="DB11" s="84"/>
      <c r="DC11" s="84"/>
      <c r="DD11" s="84"/>
      <c r="DE11" s="84"/>
      <c r="DF11" s="84"/>
      <c r="DG11" s="84"/>
      <c r="DH11" s="84"/>
      <c r="DI11" s="84"/>
      <c r="DJ11" s="84"/>
      <c r="DK11" s="84"/>
      <c r="DL11" s="84"/>
      <c r="DM11" s="84"/>
      <c r="DN11" s="84"/>
      <c r="DO11" s="84"/>
      <c r="DP11" s="84"/>
      <c r="DQ11" s="84"/>
      <c r="DR11" s="84"/>
      <c r="DS11" s="84"/>
      <c r="DT11" s="84"/>
      <c r="DU11" s="84"/>
      <c r="DV11" s="84"/>
      <c r="DW11" s="84"/>
      <c r="DX11" s="84"/>
      <c r="DY11" s="84"/>
      <c r="DZ11" s="84"/>
      <c r="EA11" s="84"/>
      <c r="EB11" s="84"/>
      <c r="EC11" s="84"/>
      <c r="ED11" s="84"/>
      <c r="EE11" s="84"/>
      <c r="EF11" s="84"/>
      <c r="EG11" s="84"/>
      <c r="EH11" s="84"/>
      <c r="EI11" s="84"/>
      <c r="EJ11" s="84"/>
      <c r="EK11" s="84"/>
      <c r="EL11" s="84"/>
      <c r="EM11" s="84"/>
      <c r="EN11" s="84"/>
      <c r="EO11" s="84"/>
      <c r="EP11" s="84"/>
      <c r="EQ11" s="84"/>
      <c r="ER11" s="84"/>
      <c r="ES11" s="84"/>
      <c r="ET11" s="84"/>
      <c r="EU11" s="84"/>
      <c r="EV11" s="84"/>
      <c r="EW11" s="84"/>
      <c r="EX11" s="84"/>
      <c r="EY11" s="84"/>
      <c r="EZ11" s="84"/>
      <c r="FA11" s="84"/>
      <c r="FB11" s="84"/>
      <c r="FC11" s="84"/>
      <c r="FD11" s="84"/>
      <c r="FE11" s="84"/>
      <c r="FF11" s="84"/>
      <c r="FG11" s="84"/>
      <c r="FH11" s="84"/>
      <c r="FI11" s="84"/>
      <c r="FJ11" s="84"/>
      <c r="FK11" s="84"/>
      <c r="FL11" s="84"/>
      <c r="FM11" s="84"/>
      <c r="FN11" s="84"/>
      <c r="FO11" s="84"/>
      <c r="FP11" s="84"/>
      <c r="FQ11" s="84"/>
      <c r="FR11" s="84"/>
      <c r="FS11" s="84"/>
      <c r="FT11" s="84"/>
      <c r="FU11" s="84"/>
      <c r="FV11" s="84"/>
      <c r="FW11" s="84"/>
      <c r="FX11" s="84"/>
      <c r="FY11" s="84"/>
      <c r="FZ11" s="84"/>
      <c r="GA11" s="84"/>
      <c r="GB11" s="84"/>
      <c r="GC11" s="84"/>
      <c r="GD11" s="84"/>
      <c r="GE11" s="84"/>
      <c r="GF11" s="84"/>
      <c r="GG11" s="84"/>
      <c r="GH11" s="84"/>
      <c r="GI11" s="84"/>
      <c r="GJ11" s="84"/>
      <c r="GK11" s="84"/>
      <c r="GL11" s="84"/>
      <c r="GM11" s="84"/>
      <c r="GN11" s="84"/>
      <c r="GO11" s="84"/>
      <c r="GP11" s="84"/>
      <c r="GQ11" s="84"/>
      <c r="GR11" s="84"/>
      <c r="GS11" s="84"/>
      <c r="GT11" s="84"/>
      <c r="GU11" s="84"/>
      <c r="GV11" s="84"/>
      <c r="GW11" s="84"/>
      <c r="GX11" s="84"/>
      <c r="GY11" s="84"/>
      <c r="GZ11" s="84"/>
      <c r="HA11" s="84"/>
      <c r="HB11" s="84"/>
      <c r="HC11" s="84"/>
      <c r="HD11" s="84"/>
      <c r="HE11" s="84"/>
      <c r="HF11" s="84"/>
      <c r="HG11" s="84"/>
      <c r="HH11" s="84"/>
      <c r="HI11" s="84"/>
      <c r="HJ11" s="84"/>
      <c r="HK11" s="84"/>
      <c r="HL11" s="84"/>
      <c r="HM11" s="84"/>
      <c r="HN11" s="84"/>
      <c r="HO11" s="84"/>
      <c r="HP11" s="84"/>
      <c r="HQ11" s="84"/>
      <c r="HR11" s="84"/>
      <c r="HS11" s="84"/>
      <c r="HT11" s="84"/>
    </row>
    <row r="12" spans="1:228" s="40" customFormat="1" x14ac:dyDescent="0.25">
      <c r="A12" s="87"/>
      <c r="B12" s="86" t="s">
        <v>92</v>
      </c>
      <c r="C12" s="99" t="s">
        <v>134</v>
      </c>
      <c r="D12" s="100" t="s">
        <v>90</v>
      </c>
      <c r="E12" s="101">
        <v>3</v>
      </c>
      <c r="F12" s="190"/>
      <c r="G12" s="62">
        <f t="shared" si="0"/>
        <v>0</v>
      </c>
      <c r="H12" s="124" t="e">
        <f t="shared" si="1"/>
        <v>#DIV/0!</v>
      </c>
      <c r="I12" s="111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4"/>
      <c r="BX12" s="84"/>
      <c r="BY12" s="84"/>
      <c r="BZ12" s="84"/>
      <c r="CA12" s="84"/>
      <c r="CB12" s="84"/>
      <c r="CC12" s="84"/>
      <c r="CD12" s="84"/>
      <c r="CE12" s="84"/>
      <c r="CF12" s="84"/>
      <c r="CG12" s="84"/>
      <c r="CH12" s="84"/>
      <c r="CI12" s="84"/>
      <c r="CJ12" s="84"/>
      <c r="CK12" s="84"/>
      <c r="CL12" s="84"/>
      <c r="CM12" s="84"/>
      <c r="CN12" s="84"/>
      <c r="CO12" s="84"/>
      <c r="CP12" s="84"/>
      <c r="CQ12" s="84"/>
      <c r="CR12" s="84"/>
      <c r="CS12" s="84"/>
      <c r="CT12" s="84"/>
      <c r="CU12" s="84"/>
      <c r="CV12" s="84"/>
      <c r="CW12" s="84"/>
      <c r="CX12" s="84"/>
      <c r="CY12" s="84"/>
      <c r="CZ12" s="84"/>
      <c r="DA12" s="84"/>
      <c r="DB12" s="84"/>
      <c r="DC12" s="84"/>
      <c r="DD12" s="84"/>
      <c r="DE12" s="84"/>
      <c r="DF12" s="84"/>
      <c r="DG12" s="84"/>
      <c r="DH12" s="84"/>
      <c r="DI12" s="84"/>
      <c r="DJ12" s="84"/>
      <c r="DK12" s="84"/>
      <c r="DL12" s="84"/>
      <c r="DM12" s="84"/>
      <c r="DN12" s="84"/>
      <c r="DO12" s="84"/>
      <c r="DP12" s="84"/>
      <c r="DQ12" s="84"/>
      <c r="DR12" s="84"/>
      <c r="DS12" s="84"/>
      <c r="DT12" s="84"/>
      <c r="DU12" s="84"/>
      <c r="DV12" s="84"/>
      <c r="DW12" s="84"/>
      <c r="DX12" s="84"/>
      <c r="DY12" s="84"/>
      <c r="DZ12" s="84"/>
      <c r="EA12" s="84"/>
      <c r="EB12" s="84"/>
      <c r="EC12" s="84"/>
      <c r="ED12" s="84"/>
      <c r="EE12" s="84"/>
      <c r="EF12" s="84"/>
      <c r="EG12" s="84"/>
      <c r="EH12" s="84"/>
      <c r="EI12" s="84"/>
      <c r="EJ12" s="84"/>
      <c r="EK12" s="84"/>
      <c r="EL12" s="84"/>
      <c r="EM12" s="84"/>
      <c r="EN12" s="84"/>
      <c r="EO12" s="84"/>
      <c r="EP12" s="84"/>
      <c r="EQ12" s="84"/>
      <c r="ER12" s="84"/>
      <c r="ES12" s="84"/>
      <c r="ET12" s="84"/>
      <c r="EU12" s="84"/>
      <c r="EV12" s="84"/>
      <c r="EW12" s="84"/>
      <c r="EX12" s="84"/>
      <c r="EY12" s="84"/>
      <c r="EZ12" s="84"/>
      <c r="FA12" s="84"/>
      <c r="FB12" s="84"/>
      <c r="FC12" s="84"/>
      <c r="FD12" s="84"/>
      <c r="FE12" s="84"/>
      <c r="FF12" s="84"/>
      <c r="FG12" s="84"/>
      <c r="FH12" s="84"/>
      <c r="FI12" s="84"/>
      <c r="FJ12" s="84"/>
      <c r="FK12" s="84"/>
      <c r="FL12" s="84"/>
      <c r="FM12" s="84"/>
      <c r="FN12" s="84"/>
      <c r="FO12" s="84"/>
      <c r="FP12" s="84"/>
      <c r="FQ12" s="84"/>
      <c r="FR12" s="84"/>
      <c r="FS12" s="84"/>
      <c r="FT12" s="84"/>
      <c r="FU12" s="84"/>
      <c r="FV12" s="84"/>
      <c r="FW12" s="84"/>
      <c r="FX12" s="84"/>
      <c r="FY12" s="84"/>
      <c r="FZ12" s="84"/>
      <c r="GA12" s="84"/>
      <c r="GB12" s="84"/>
      <c r="GC12" s="84"/>
      <c r="GD12" s="84"/>
      <c r="GE12" s="84"/>
      <c r="GF12" s="84"/>
      <c r="GG12" s="84"/>
      <c r="GH12" s="84"/>
      <c r="GI12" s="84"/>
      <c r="GJ12" s="84"/>
      <c r="GK12" s="84"/>
      <c r="GL12" s="84"/>
      <c r="GM12" s="84"/>
      <c r="GN12" s="84"/>
      <c r="GO12" s="84"/>
      <c r="GP12" s="84"/>
      <c r="GQ12" s="84"/>
      <c r="GR12" s="84"/>
      <c r="GS12" s="84"/>
      <c r="GT12" s="84"/>
      <c r="GU12" s="84"/>
      <c r="GV12" s="84"/>
      <c r="GW12" s="84"/>
      <c r="GX12" s="84"/>
      <c r="GY12" s="84"/>
      <c r="GZ12" s="84"/>
      <c r="HA12" s="84"/>
      <c r="HB12" s="84"/>
      <c r="HC12" s="84"/>
      <c r="HD12" s="84"/>
      <c r="HE12" s="84"/>
      <c r="HF12" s="84"/>
      <c r="HG12" s="84"/>
      <c r="HH12" s="84"/>
      <c r="HI12" s="84"/>
      <c r="HJ12" s="84"/>
      <c r="HK12" s="84"/>
      <c r="HL12" s="84"/>
      <c r="HM12" s="84"/>
      <c r="HN12" s="84"/>
      <c r="HO12" s="84"/>
      <c r="HP12" s="84"/>
      <c r="HQ12" s="84"/>
      <c r="HR12" s="84"/>
      <c r="HS12" s="84"/>
      <c r="HT12" s="84"/>
    </row>
    <row r="13" spans="1:228" s="40" customFormat="1" x14ac:dyDescent="0.25">
      <c r="A13" s="87"/>
      <c r="B13" s="86" t="s">
        <v>93</v>
      </c>
      <c r="C13" s="99" t="s">
        <v>136</v>
      </c>
      <c r="D13" s="100" t="s">
        <v>90</v>
      </c>
      <c r="E13" s="101">
        <v>3</v>
      </c>
      <c r="F13" s="190"/>
      <c r="G13" s="62">
        <f t="shared" si="0"/>
        <v>0</v>
      </c>
      <c r="H13" s="124" t="e">
        <f t="shared" si="1"/>
        <v>#DIV/0!</v>
      </c>
      <c r="I13" s="111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84"/>
      <c r="BA13" s="84"/>
      <c r="BB13" s="84"/>
      <c r="BC13" s="84"/>
      <c r="BD13" s="84"/>
      <c r="BE13" s="84"/>
      <c r="BF13" s="84"/>
      <c r="BG13" s="84"/>
      <c r="BH13" s="84"/>
      <c r="BI13" s="84"/>
      <c r="BJ13" s="84"/>
      <c r="BK13" s="84"/>
      <c r="BL13" s="84"/>
      <c r="BM13" s="84"/>
      <c r="BN13" s="84"/>
      <c r="BO13" s="84"/>
      <c r="BP13" s="84"/>
      <c r="BQ13" s="84"/>
      <c r="BR13" s="84"/>
      <c r="BS13" s="84"/>
      <c r="BT13" s="84"/>
      <c r="BU13" s="84"/>
      <c r="BV13" s="84"/>
      <c r="BW13" s="84"/>
      <c r="BX13" s="84"/>
      <c r="BY13" s="84"/>
      <c r="BZ13" s="84"/>
      <c r="CA13" s="84"/>
      <c r="CB13" s="84"/>
      <c r="CC13" s="84"/>
      <c r="CD13" s="84"/>
      <c r="CE13" s="84"/>
      <c r="CF13" s="84"/>
      <c r="CG13" s="84"/>
      <c r="CH13" s="84"/>
      <c r="CI13" s="84"/>
      <c r="CJ13" s="84"/>
      <c r="CK13" s="84"/>
      <c r="CL13" s="84"/>
      <c r="CM13" s="84"/>
      <c r="CN13" s="84"/>
      <c r="CO13" s="84"/>
      <c r="CP13" s="84"/>
      <c r="CQ13" s="84"/>
      <c r="CR13" s="84"/>
      <c r="CS13" s="84"/>
      <c r="CT13" s="84"/>
      <c r="CU13" s="84"/>
      <c r="CV13" s="84"/>
      <c r="CW13" s="84"/>
      <c r="CX13" s="84"/>
      <c r="CY13" s="84"/>
      <c r="CZ13" s="84"/>
      <c r="DA13" s="84"/>
      <c r="DB13" s="84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4"/>
      <c r="DN13" s="84"/>
      <c r="DO13" s="84"/>
      <c r="DP13" s="84"/>
      <c r="DQ13" s="84"/>
      <c r="DR13" s="84"/>
      <c r="DS13" s="84"/>
      <c r="DT13" s="84"/>
      <c r="DU13" s="84"/>
      <c r="DV13" s="84"/>
      <c r="DW13" s="84"/>
      <c r="DX13" s="84"/>
      <c r="DY13" s="84"/>
      <c r="DZ13" s="84"/>
      <c r="EA13" s="84"/>
      <c r="EB13" s="84"/>
      <c r="EC13" s="84"/>
      <c r="ED13" s="84"/>
      <c r="EE13" s="84"/>
      <c r="EF13" s="84"/>
      <c r="EG13" s="84"/>
      <c r="EH13" s="84"/>
      <c r="EI13" s="84"/>
      <c r="EJ13" s="84"/>
      <c r="EK13" s="84"/>
      <c r="EL13" s="84"/>
      <c r="EM13" s="84"/>
      <c r="EN13" s="84"/>
      <c r="EO13" s="84"/>
      <c r="EP13" s="84"/>
      <c r="EQ13" s="84"/>
      <c r="ER13" s="84"/>
      <c r="ES13" s="84"/>
      <c r="ET13" s="84"/>
      <c r="EU13" s="84"/>
      <c r="EV13" s="84"/>
      <c r="EW13" s="84"/>
      <c r="EX13" s="84"/>
      <c r="EY13" s="84"/>
      <c r="EZ13" s="84"/>
      <c r="FA13" s="84"/>
      <c r="FB13" s="84"/>
      <c r="FC13" s="84"/>
      <c r="FD13" s="84"/>
      <c r="FE13" s="84"/>
      <c r="FF13" s="84"/>
      <c r="FG13" s="84"/>
      <c r="FH13" s="84"/>
      <c r="FI13" s="84"/>
      <c r="FJ13" s="84"/>
      <c r="FK13" s="84"/>
      <c r="FL13" s="84"/>
      <c r="FM13" s="84"/>
      <c r="FN13" s="84"/>
      <c r="FO13" s="84"/>
      <c r="FP13" s="84"/>
      <c r="FQ13" s="84"/>
      <c r="FR13" s="84"/>
      <c r="FS13" s="84"/>
      <c r="FT13" s="84"/>
      <c r="FU13" s="84"/>
      <c r="FV13" s="84"/>
      <c r="FW13" s="84"/>
      <c r="FX13" s="84"/>
      <c r="FY13" s="84"/>
      <c r="FZ13" s="84"/>
      <c r="GA13" s="84"/>
      <c r="GB13" s="84"/>
      <c r="GC13" s="84"/>
      <c r="GD13" s="84"/>
      <c r="GE13" s="84"/>
      <c r="GF13" s="84"/>
      <c r="GG13" s="84"/>
      <c r="GH13" s="84"/>
      <c r="GI13" s="84"/>
      <c r="GJ13" s="84"/>
      <c r="GK13" s="84"/>
      <c r="GL13" s="84"/>
      <c r="GM13" s="84"/>
      <c r="GN13" s="84"/>
      <c r="GO13" s="84"/>
      <c r="GP13" s="84"/>
      <c r="GQ13" s="84"/>
      <c r="GR13" s="84"/>
      <c r="GS13" s="84"/>
      <c r="GT13" s="84"/>
      <c r="GU13" s="84"/>
      <c r="GV13" s="84"/>
      <c r="GW13" s="84"/>
      <c r="GX13" s="84"/>
      <c r="GY13" s="84"/>
      <c r="GZ13" s="84"/>
      <c r="HA13" s="84"/>
      <c r="HB13" s="84"/>
      <c r="HC13" s="84"/>
      <c r="HD13" s="84"/>
      <c r="HE13" s="84"/>
      <c r="HF13" s="84"/>
      <c r="HG13" s="84"/>
      <c r="HH13" s="84"/>
      <c r="HI13" s="84"/>
      <c r="HJ13" s="84"/>
      <c r="HK13" s="84"/>
      <c r="HL13" s="84"/>
      <c r="HM13" s="84"/>
      <c r="HN13" s="84"/>
      <c r="HO13" s="84"/>
      <c r="HP13" s="84"/>
      <c r="HQ13" s="84"/>
      <c r="HR13" s="84"/>
      <c r="HS13" s="84"/>
      <c r="HT13" s="84"/>
    </row>
    <row r="14" spans="1:228" s="40" customFormat="1" ht="30" x14ac:dyDescent="0.25">
      <c r="A14" s="87"/>
      <c r="B14" s="86" t="s">
        <v>94</v>
      </c>
      <c r="C14" s="81" t="s">
        <v>266</v>
      </c>
      <c r="D14" s="63" t="s">
        <v>90</v>
      </c>
      <c r="E14" s="6">
        <v>3</v>
      </c>
      <c r="F14" s="191"/>
      <c r="G14" s="62">
        <f t="shared" ref="G14" si="2">F14*E14</f>
        <v>0</v>
      </c>
      <c r="H14" s="124" t="e">
        <f t="shared" ref="H14" si="3">G14/$G$112</f>
        <v>#DIV/0!</v>
      </c>
      <c r="I14" s="111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  <c r="BM14" s="84"/>
      <c r="BN14" s="84"/>
      <c r="BO14" s="84"/>
      <c r="BP14" s="84"/>
      <c r="BQ14" s="84"/>
      <c r="BR14" s="84"/>
      <c r="BS14" s="84"/>
      <c r="BT14" s="84"/>
      <c r="BU14" s="84"/>
      <c r="BV14" s="84"/>
      <c r="BW14" s="84"/>
      <c r="BX14" s="84"/>
      <c r="BY14" s="84"/>
      <c r="BZ14" s="84"/>
      <c r="CA14" s="84"/>
      <c r="CB14" s="84"/>
      <c r="CC14" s="84"/>
      <c r="CD14" s="84"/>
      <c r="CE14" s="84"/>
      <c r="CF14" s="84"/>
      <c r="CG14" s="84"/>
      <c r="CH14" s="84"/>
      <c r="CI14" s="84"/>
      <c r="CJ14" s="84"/>
      <c r="CK14" s="84"/>
      <c r="CL14" s="84"/>
      <c r="CM14" s="84"/>
      <c r="CN14" s="84"/>
      <c r="CO14" s="84"/>
      <c r="CP14" s="84"/>
      <c r="CQ14" s="84"/>
      <c r="CR14" s="84"/>
      <c r="CS14" s="84"/>
      <c r="CT14" s="84"/>
      <c r="CU14" s="84"/>
      <c r="CV14" s="84"/>
      <c r="CW14" s="84"/>
      <c r="CX14" s="84"/>
      <c r="CY14" s="84"/>
      <c r="CZ14" s="84"/>
      <c r="DA14" s="84"/>
      <c r="DB14" s="84"/>
      <c r="DC14" s="84"/>
      <c r="DD14" s="84"/>
      <c r="DE14" s="84"/>
      <c r="DF14" s="84"/>
      <c r="DG14" s="84"/>
      <c r="DH14" s="84"/>
      <c r="DI14" s="84"/>
      <c r="DJ14" s="84"/>
      <c r="DK14" s="84"/>
      <c r="DL14" s="84"/>
      <c r="DM14" s="84"/>
      <c r="DN14" s="84"/>
      <c r="DO14" s="84"/>
      <c r="DP14" s="84"/>
      <c r="DQ14" s="84"/>
      <c r="DR14" s="84"/>
      <c r="DS14" s="84"/>
      <c r="DT14" s="84"/>
      <c r="DU14" s="84"/>
      <c r="DV14" s="84"/>
      <c r="DW14" s="84"/>
      <c r="DX14" s="84"/>
      <c r="DY14" s="84"/>
      <c r="DZ14" s="84"/>
      <c r="EA14" s="84"/>
      <c r="EB14" s="84"/>
      <c r="EC14" s="84"/>
      <c r="ED14" s="84"/>
      <c r="EE14" s="84"/>
      <c r="EF14" s="84"/>
      <c r="EG14" s="84"/>
      <c r="EH14" s="84"/>
      <c r="EI14" s="84"/>
      <c r="EJ14" s="84"/>
      <c r="EK14" s="84"/>
      <c r="EL14" s="84"/>
      <c r="EM14" s="84"/>
      <c r="EN14" s="84"/>
      <c r="EO14" s="84"/>
      <c r="EP14" s="84"/>
      <c r="EQ14" s="84"/>
      <c r="ER14" s="84"/>
      <c r="ES14" s="84"/>
      <c r="ET14" s="84"/>
      <c r="EU14" s="84"/>
      <c r="EV14" s="84"/>
      <c r="EW14" s="84"/>
      <c r="EX14" s="84"/>
      <c r="EY14" s="84"/>
      <c r="EZ14" s="84"/>
      <c r="FA14" s="84"/>
      <c r="FB14" s="84"/>
      <c r="FC14" s="84"/>
      <c r="FD14" s="84"/>
      <c r="FE14" s="84"/>
      <c r="FF14" s="84"/>
      <c r="FG14" s="84"/>
      <c r="FH14" s="84"/>
      <c r="FI14" s="84"/>
      <c r="FJ14" s="84"/>
      <c r="FK14" s="84"/>
      <c r="FL14" s="84"/>
      <c r="FM14" s="84"/>
      <c r="FN14" s="84"/>
      <c r="FO14" s="84"/>
      <c r="FP14" s="84"/>
      <c r="FQ14" s="84"/>
      <c r="FR14" s="84"/>
      <c r="FS14" s="84"/>
      <c r="FT14" s="84"/>
      <c r="FU14" s="84"/>
      <c r="FV14" s="84"/>
      <c r="FW14" s="84"/>
      <c r="FX14" s="84"/>
      <c r="FY14" s="84"/>
      <c r="FZ14" s="84"/>
      <c r="GA14" s="84"/>
      <c r="GB14" s="84"/>
      <c r="GC14" s="84"/>
      <c r="GD14" s="84"/>
      <c r="GE14" s="84"/>
      <c r="GF14" s="84"/>
      <c r="GG14" s="84"/>
      <c r="GH14" s="84"/>
      <c r="GI14" s="84"/>
      <c r="GJ14" s="84"/>
      <c r="GK14" s="84"/>
      <c r="GL14" s="84"/>
      <c r="GM14" s="84"/>
      <c r="GN14" s="84"/>
      <c r="GO14" s="84"/>
      <c r="GP14" s="84"/>
      <c r="GQ14" s="84"/>
      <c r="GR14" s="84"/>
      <c r="GS14" s="84"/>
      <c r="GT14" s="84"/>
      <c r="GU14" s="84"/>
      <c r="GV14" s="84"/>
      <c r="GW14" s="84"/>
      <c r="GX14" s="84"/>
      <c r="GY14" s="84"/>
      <c r="GZ14" s="84"/>
      <c r="HA14" s="84"/>
      <c r="HB14" s="84"/>
      <c r="HC14" s="84"/>
      <c r="HD14" s="84"/>
      <c r="HE14" s="84"/>
      <c r="HF14" s="84"/>
      <c r="HG14" s="84"/>
      <c r="HH14" s="84"/>
      <c r="HI14" s="84"/>
      <c r="HJ14" s="84"/>
      <c r="HK14" s="84"/>
      <c r="HL14" s="84"/>
      <c r="HM14" s="84"/>
      <c r="HN14" s="84"/>
      <c r="HO14" s="84"/>
      <c r="HP14" s="84"/>
      <c r="HQ14" s="84"/>
      <c r="HR14" s="84"/>
      <c r="HS14" s="84"/>
      <c r="HT14" s="84"/>
    </row>
    <row r="15" spans="1:228" s="40" customFormat="1" ht="30" x14ac:dyDescent="0.25">
      <c r="A15" s="87"/>
      <c r="B15" s="86" t="s">
        <v>267</v>
      </c>
      <c r="C15" s="99" t="s">
        <v>137</v>
      </c>
      <c r="D15" s="100" t="s">
        <v>84</v>
      </c>
      <c r="E15" s="101">
        <v>4</v>
      </c>
      <c r="F15" s="190"/>
      <c r="G15" s="62">
        <f t="shared" si="0"/>
        <v>0</v>
      </c>
      <c r="H15" s="124" t="e">
        <f t="shared" si="1"/>
        <v>#DIV/0!</v>
      </c>
      <c r="I15" s="111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AY15" s="84"/>
      <c r="AZ15" s="84"/>
      <c r="BA15" s="84"/>
      <c r="BB15" s="84"/>
      <c r="BC15" s="84"/>
      <c r="BD15" s="84"/>
      <c r="BE15" s="84"/>
      <c r="BF15" s="84"/>
      <c r="BG15" s="84"/>
      <c r="BH15" s="84"/>
      <c r="BI15" s="84"/>
      <c r="BJ15" s="84"/>
      <c r="BK15" s="84"/>
      <c r="BL15" s="84"/>
      <c r="BM15" s="84"/>
      <c r="BN15" s="84"/>
      <c r="BO15" s="84"/>
      <c r="BP15" s="84"/>
      <c r="BQ15" s="84"/>
      <c r="BR15" s="84"/>
      <c r="BS15" s="84"/>
      <c r="BT15" s="84"/>
      <c r="BU15" s="84"/>
      <c r="BV15" s="84"/>
      <c r="BW15" s="84"/>
      <c r="BX15" s="84"/>
      <c r="BY15" s="84"/>
      <c r="BZ15" s="84"/>
      <c r="CA15" s="84"/>
      <c r="CB15" s="84"/>
      <c r="CC15" s="84"/>
      <c r="CD15" s="84"/>
      <c r="CE15" s="84"/>
      <c r="CF15" s="84"/>
      <c r="CG15" s="84"/>
      <c r="CH15" s="84"/>
      <c r="CI15" s="84"/>
      <c r="CJ15" s="84"/>
      <c r="CK15" s="84"/>
      <c r="CL15" s="84"/>
      <c r="CM15" s="84"/>
      <c r="CN15" s="84"/>
      <c r="CO15" s="84"/>
      <c r="CP15" s="84"/>
      <c r="CQ15" s="84"/>
      <c r="CR15" s="84"/>
      <c r="CS15" s="84"/>
      <c r="CT15" s="84"/>
      <c r="CU15" s="84"/>
      <c r="CV15" s="84"/>
      <c r="CW15" s="84"/>
      <c r="CX15" s="84"/>
      <c r="CY15" s="84"/>
      <c r="CZ15" s="84"/>
      <c r="DA15" s="84"/>
      <c r="DB15" s="84"/>
      <c r="DC15" s="84"/>
      <c r="DD15" s="84"/>
      <c r="DE15" s="84"/>
      <c r="DF15" s="84"/>
      <c r="DG15" s="84"/>
      <c r="DH15" s="84"/>
      <c r="DI15" s="84"/>
      <c r="DJ15" s="84"/>
      <c r="DK15" s="84"/>
      <c r="DL15" s="84"/>
      <c r="DM15" s="84"/>
      <c r="DN15" s="84"/>
      <c r="DO15" s="84"/>
      <c r="DP15" s="84"/>
      <c r="DQ15" s="84"/>
      <c r="DR15" s="84"/>
      <c r="DS15" s="84"/>
      <c r="DT15" s="84"/>
      <c r="DU15" s="84"/>
      <c r="DV15" s="84"/>
      <c r="DW15" s="84"/>
      <c r="DX15" s="84"/>
      <c r="DY15" s="84"/>
      <c r="DZ15" s="84"/>
      <c r="EA15" s="84"/>
      <c r="EB15" s="84"/>
      <c r="EC15" s="84"/>
      <c r="ED15" s="84"/>
      <c r="EE15" s="84"/>
      <c r="EF15" s="84"/>
      <c r="EG15" s="84"/>
      <c r="EH15" s="84"/>
      <c r="EI15" s="84"/>
      <c r="EJ15" s="84"/>
      <c r="EK15" s="84"/>
      <c r="EL15" s="84"/>
      <c r="EM15" s="84"/>
      <c r="EN15" s="84"/>
      <c r="EO15" s="84"/>
      <c r="EP15" s="84"/>
      <c r="EQ15" s="84"/>
      <c r="ER15" s="84"/>
      <c r="ES15" s="84"/>
      <c r="ET15" s="84"/>
      <c r="EU15" s="84"/>
      <c r="EV15" s="84"/>
      <c r="EW15" s="84"/>
      <c r="EX15" s="84"/>
      <c r="EY15" s="84"/>
      <c r="EZ15" s="84"/>
      <c r="FA15" s="84"/>
      <c r="FB15" s="84"/>
      <c r="FC15" s="84"/>
      <c r="FD15" s="84"/>
      <c r="FE15" s="84"/>
      <c r="FF15" s="84"/>
      <c r="FG15" s="84"/>
      <c r="FH15" s="84"/>
      <c r="FI15" s="84"/>
      <c r="FJ15" s="84"/>
      <c r="FK15" s="84"/>
      <c r="FL15" s="84"/>
      <c r="FM15" s="84"/>
      <c r="FN15" s="84"/>
      <c r="FO15" s="84"/>
      <c r="FP15" s="84"/>
      <c r="FQ15" s="84"/>
      <c r="FR15" s="84"/>
      <c r="FS15" s="84"/>
      <c r="FT15" s="84"/>
      <c r="FU15" s="84"/>
      <c r="FV15" s="84"/>
      <c r="FW15" s="84"/>
      <c r="FX15" s="84"/>
      <c r="FY15" s="84"/>
      <c r="FZ15" s="84"/>
      <c r="GA15" s="84"/>
      <c r="GB15" s="84"/>
      <c r="GC15" s="84"/>
      <c r="GD15" s="84"/>
      <c r="GE15" s="84"/>
      <c r="GF15" s="84"/>
      <c r="GG15" s="84"/>
      <c r="GH15" s="84"/>
      <c r="GI15" s="84"/>
      <c r="GJ15" s="84"/>
      <c r="GK15" s="84"/>
      <c r="GL15" s="84"/>
      <c r="GM15" s="84"/>
      <c r="GN15" s="84"/>
      <c r="GO15" s="84"/>
      <c r="GP15" s="84"/>
      <c r="GQ15" s="84"/>
      <c r="GR15" s="84"/>
      <c r="GS15" s="84"/>
      <c r="GT15" s="84"/>
      <c r="GU15" s="84"/>
      <c r="GV15" s="84"/>
      <c r="GW15" s="84"/>
      <c r="GX15" s="84"/>
      <c r="GY15" s="84"/>
      <c r="GZ15" s="84"/>
      <c r="HA15" s="84"/>
      <c r="HB15" s="84"/>
      <c r="HC15" s="84"/>
      <c r="HD15" s="84"/>
      <c r="HE15" s="84"/>
      <c r="HF15" s="84"/>
      <c r="HG15" s="84"/>
      <c r="HH15" s="84"/>
      <c r="HI15" s="84"/>
      <c r="HJ15" s="84"/>
      <c r="HK15" s="84"/>
      <c r="HL15" s="84"/>
      <c r="HM15" s="84"/>
      <c r="HN15" s="84"/>
      <c r="HO15" s="84"/>
      <c r="HP15" s="84"/>
      <c r="HQ15" s="84"/>
      <c r="HR15" s="84"/>
      <c r="HS15" s="84"/>
      <c r="HT15" s="84"/>
    </row>
    <row r="16" spans="1:228" s="97" customFormat="1" x14ac:dyDescent="0.25">
      <c r="A16" s="87"/>
      <c r="B16" s="86"/>
      <c r="C16" s="81"/>
      <c r="D16" s="60"/>
      <c r="E16" s="62"/>
      <c r="F16" s="62"/>
      <c r="G16" s="62"/>
      <c r="H16" s="124"/>
      <c r="J16" s="84"/>
    </row>
    <row r="17" spans="1:10" s="97" customFormat="1" ht="15" customHeight="1" x14ac:dyDescent="0.25">
      <c r="A17" s="87"/>
      <c r="B17" s="115" t="s">
        <v>77</v>
      </c>
      <c r="C17" s="80" t="s">
        <v>54</v>
      </c>
      <c r="D17" s="71"/>
      <c r="E17" s="72"/>
      <c r="F17" s="72"/>
      <c r="G17" s="72">
        <f>G18</f>
        <v>0</v>
      </c>
      <c r="H17" s="123" t="e">
        <f>G17/$G$112</f>
        <v>#DIV/0!</v>
      </c>
      <c r="J17" s="84"/>
    </row>
    <row r="18" spans="1:10" s="97" customFormat="1" x14ac:dyDescent="0.25">
      <c r="A18" s="87"/>
      <c r="B18" s="116" t="s">
        <v>78</v>
      </c>
      <c r="C18" s="81" t="s">
        <v>184</v>
      </c>
      <c r="D18" s="100" t="s">
        <v>11</v>
      </c>
      <c r="E18" s="101">
        <v>3</v>
      </c>
      <c r="F18" s="190"/>
      <c r="G18" s="101">
        <f>F18*E18</f>
        <v>0</v>
      </c>
      <c r="H18" s="124" t="e">
        <f>G18/$G$112</f>
        <v>#DIV/0!</v>
      </c>
      <c r="J18" s="84"/>
    </row>
    <row r="19" spans="1:10" s="103" customFormat="1" x14ac:dyDescent="0.25">
      <c r="A19" s="87"/>
      <c r="B19" s="86"/>
      <c r="C19" s="98"/>
      <c r="D19" s="60"/>
      <c r="E19" s="6"/>
      <c r="F19" s="62"/>
      <c r="G19" s="62"/>
      <c r="H19" s="124"/>
      <c r="J19" s="84"/>
    </row>
    <row r="20" spans="1:10" s="96" customFormat="1" x14ac:dyDescent="0.25">
      <c r="A20" s="87"/>
      <c r="B20" s="115" t="s">
        <v>75</v>
      </c>
      <c r="C20" s="80" t="s">
        <v>88</v>
      </c>
      <c r="D20" s="71"/>
      <c r="E20" s="72"/>
      <c r="F20" s="72"/>
      <c r="G20" s="72">
        <f>SUM(G21:G106)</f>
        <v>0</v>
      </c>
      <c r="H20" s="123" t="e">
        <f>G20/$G$112</f>
        <v>#DIV/0!</v>
      </c>
      <c r="J20" s="84"/>
    </row>
    <row r="21" spans="1:10" s="102" customFormat="1" ht="15" customHeight="1" x14ac:dyDescent="0.25">
      <c r="A21" s="87"/>
      <c r="B21" s="148" t="s">
        <v>73</v>
      </c>
      <c r="C21" s="165" t="s">
        <v>95</v>
      </c>
      <c r="D21" s="166"/>
      <c r="E21" s="167"/>
      <c r="F21" s="167"/>
      <c r="G21" s="151"/>
      <c r="H21" s="152"/>
      <c r="J21" s="84"/>
    </row>
    <row r="22" spans="1:10" s="174" customFormat="1" x14ac:dyDescent="0.25">
      <c r="A22" s="87"/>
      <c r="B22" s="61"/>
      <c r="C22" s="182" t="s">
        <v>98</v>
      </c>
      <c r="D22" s="104"/>
      <c r="E22" s="105"/>
      <c r="F22" s="105"/>
      <c r="G22" s="105"/>
      <c r="H22" s="125"/>
      <c r="I22" s="164"/>
      <c r="J22" s="175"/>
    </row>
    <row r="23" spans="1:10" s="174" customFormat="1" ht="30" x14ac:dyDescent="0.25">
      <c r="A23" s="87"/>
      <c r="B23" s="116" t="s">
        <v>196</v>
      </c>
      <c r="C23" s="177" t="s">
        <v>185</v>
      </c>
      <c r="D23" s="104" t="s">
        <v>186</v>
      </c>
      <c r="E23" s="101">
        <v>15</v>
      </c>
      <c r="F23" s="192"/>
      <c r="G23" s="62">
        <f t="shared" ref="G23:G39" si="4">F23*E23</f>
        <v>0</v>
      </c>
      <c r="H23" s="124" t="e">
        <f>G23/$G$112</f>
        <v>#DIV/0!</v>
      </c>
      <c r="I23" s="164"/>
      <c r="J23" s="175"/>
    </row>
    <row r="24" spans="1:10" s="174" customFormat="1" ht="30" x14ac:dyDescent="0.25">
      <c r="A24" s="87"/>
      <c r="B24" s="116" t="s">
        <v>197</v>
      </c>
      <c r="C24" s="177" t="s">
        <v>188</v>
      </c>
      <c r="D24" s="104" t="s">
        <v>187</v>
      </c>
      <c r="E24" s="101">
        <v>6</v>
      </c>
      <c r="F24" s="192"/>
      <c r="G24" s="62">
        <f t="shared" si="4"/>
        <v>0</v>
      </c>
      <c r="H24" s="124" t="e">
        <f>G24/$G$112</f>
        <v>#DIV/0!</v>
      </c>
      <c r="I24" s="164"/>
      <c r="J24" s="175"/>
    </row>
    <row r="25" spans="1:10" s="174" customFormat="1" ht="30" x14ac:dyDescent="0.25">
      <c r="A25" s="87"/>
      <c r="B25" s="116" t="s">
        <v>198</v>
      </c>
      <c r="C25" s="177" t="s">
        <v>190</v>
      </c>
      <c r="D25" s="104" t="s">
        <v>189</v>
      </c>
      <c r="E25" s="101">
        <v>1.8</v>
      </c>
      <c r="F25" s="192"/>
      <c r="G25" s="62">
        <f t="shared" si="4"/>
        <v>0</v>
      </c>
      <c r="H25" s="124" t="e">
        <f>G25/$G$112</f>
        <v>#DIV/0!</v>
      </c>
      <c r="I25" s="164"/>
      <c r="J25" s="175"/>
    </row>
    <row r="26" spans="1:10" s="174" customFormat="1" ht="30" x14ac:dyDescent="0.25">
      <c r="A26" s="87"/>
      <c r="B26" s="116" t="s">
        <v>199</v>
      </c>
      <c r="C26" s="177" t="s">
        <v>191</v>
      </c>
      <c r="D26" s="104" t="s">
        <v>189</v>
      </c>
      <c r="E26" s="101">
        <v>16.2</v>
      </c>
      <c r="F26" s="192"/>
      <c r="G26" s="62">
        <f t="shared" si="4"/>
        <v>0</v>
      </c>
      <c r="H26" s="124" t="e">
        <f>G26/$G$112</f>
        <v>#DIV/0!</v>
      </c>
      <c r="I26" s="164"/>
      <c r="J26" s="175"/>
    </row>
    <row r="27" spans="1:10" s="174" customFormat="1" x14ac:dyDescent="0.25">
      <c r="A27" s="87"/>
      <c r="B27" s="116" t="s">
        <v>200</v>
      </c>
      <c r="C27" s="177" t="s">
        <v>192</v>
      </c>
      <c r="D27" s="104" t="s">
        <v>189</v>
      </c>
      <c r="E27" s="101">
        <v>25.05</v>
      </c>
      <c r="F27" s="192"/>
      <c r="G27" s="62">
        <f t="shared" si="4"/>
        <v>0</v>
      </c>
      <c r="H27" s="124" t="e">
        <f>G27/$G$112</f>
        <v>#DIV/0!</v>
      </c>
      <c r="I27" s="164"/>
      <c r="J27" s="175"/>
    </row>
    <row r="28" spans="1:10" s="174" customFormat="1" x14ac:dyDescent="0.25">
      <c r="A28" s="87"/>
      <c r="B28" s="116" t="s">
        <v>96</v>
      </c>
      <c r="C28" s="177" t="s">
        <v>193</v>
      </c>
      <c r="D28" s="104" t="s">
        <v>189</v>
      </c>
      <c r="E28" s="101">
        <v>44.62</v>
      </c>
      <c r="F28" s="192"/>
      <c r="G28" s="62">
        <f t="shared" si="4"/>
        <v>0</v>
      </c>
      <c r="H28" s="124" t="e">
        <f t="shared" ref="H28:H39" si="5">G28/$G$112</f>
        <v>#DIV/0!</v>
      </c>
      <c r="I28" s="164"/>
      <c r="J28" s="175"/>
    </row>
    <row r="29" spans="1:10" s="174" customFormat="1" x14ac:dyDescent="0.25">
      <c r="A29" s="87"/>
      <c r="B29" s="116" t="s">
        <v>120</v>
      </c>
      <c r="C29" s="177" t="s">
        <v>194</v>
      </c>
      <c r="D29" s="104" t="s">
        <v>9</v>
      </c>
      <c r="E29" s="101">
        <v>10.35</v>
      </c>
      <c r="F29" s="192"/>
      <c r="G29" s="62">
        <f t="shared" si="4"/>
        <v>0</v>
      </c>
      <c r="H29" s="124" t="e">
        <f t="shared" si="5"/>
        <v>#DIV/0!</v>
      </c>
      <c r="I29" s="164"/>
      <c r="J29" s="175"/>
    </row>
    <row r="30" spans="1:10" s="174" customFormat="1" ht="30" x14ac:dyDescent="0.25">
      <c r="A30" s="87"/>
      <c r="B30" s="116" t="s">
        <v>121</v>
      </c>
      <c r="C30" s="177" t="s">
        <v>195</v>
      </c>
      <c r="D30" s="104" t="s">
        <v>187</v>
      </c>
      <c r="E30" s="101">
        <v>10.35</v>
      </c>
      <c r="F30" s="192"/>
      <c r="G30" s="62">
        <f t="shared" si="4"/>
        <v>0</v>
      </c>
      <c r="H30" s="124" t="e">
        <f t="shared" si="5"/>
        <v>#DIV/0!</v>
      </c>
      <c r="I30" s="164"/>
      <c r="J30" s="175"/>
    </row>
    <row r="31" spans="1:10" s="174" customFormat="1" ht="45" x14ac:dyDescent="0.25">
      <c r="A31" s="87"/>
      <c r="B31" s="116" t="s">
        <v>122</v>
      </c>
      <c r="C31" s="177" t="s">
        <v>215</v>
      </c>
      <c r="D31" s="104" t="s">
        <v>189</v>
      </c>
      <c r="E31" s="101">
        <v>23.08</v>
      </c>
      <c r="F31" s="192"/>
      <c r="G31" s="62">
        <f t="shared" si="4"/>
        <v>0</v>
      </c>
      <c r="H31" s="124" t="e">
        <f t="shared" si="5"/>
        <v>#DIV/0!</v>
      </c>
      <c r="I31" s="164"/>
      <c r="J31" s="175"/>
    </row>
    <row r="32" spans="1:10" s="174" customFormat="1" ht="45" x14ac:dyDescent="0.25">
      <c r="A32" s="87"/>
      <c r="B32" s="116" t="s">
        <v>123</v>
      </c>
      <c r="C32" s="177" t="s">
        <v>201</v>
      </c>
      <c r="D32" s="104" t="s">
        <v>189</v>
      </c>
      <c r="E32" s="101">
        <v>52.62</v>
      </c>
      <c r="F32" s="192"/>
      <c r="G32" s="62">
        <f t="shared" si="4"/>
        <v>0</v>
      </c>
      <c r="H32" s="124" t="e">
        <f t="shared" si="5"/>
        <v>#DIV/0!</v>
      </c>
      <c r="I32" s="164"/>
      <c r="J32" s="175"/>
    </row>
    <row r="33" spans="1:10" s="174" customFormat="1" x14ac:dyDescent="0.25">
      <c r="A33" s="87"/>
      <c r="B33" s="116" t="s">
        <v>124</v>
      </c>
      <c r="C33" s="177" t="s">
        <v>202</v>
      </c>
      <c r="D33" s="104" t="s">
        <v>189</v>
      </c>
      <c r="E33" s="101">
        <v>56.67</v>
      </c>
      <c r="F33" s="192"/>
      <c r="G33" s="62">
        <f t="shared" si="4"/>
        <v>0</v>
      </c>
      <c r="H33" s="124" t="e">
        <f t="shared" si="5"/>
        <v>#DIV/0!</v>
      </c>
      <c r="I33" s="164"/>
      <c r="J33" s="175"/>
    </row>
    <row r="34" spans="1:10" s="174" customFormat="1" ht="30" x14ac:dyDescent="0.25">
      <c r="A34" s="87"/>
      <c r="B34" s="116" t="s">
        <v>125</v>
      </c>
      <c r="C34" s="177" t="s">
        <v>203</v>
      </c>
      <c r="D34" s="104" t="s">
        <v>189</v>
      </c>
      <c r="E34" s="101">
        <v>20.47</v>
      </c>
      <c r="F34" s="192"/>
      <c r="G34" s="62">
        <f t="shared" si="4"/>
        <v>0</v>
      </c>
      <c r="H34" s="124" t="e">
        <f t="shared" si="5"/>
        <v>#DIV/0!</v>
      </c>
      <c r="I34" s="164"/>
      <c r="J34" s="175"/>
    </row>
    <row r="35" spans="1:10" s="174" customFormat="1" ht="30" x14ac:dyDescent="0.25">
      <c r="A35" s="87"/>
      <c r="B35" s="116" t="s">
        <v>126</v>
      </c>
      <c r="C35" s="177" t="s">
        <v>204</v>
      </c>
      <c r="D35" s="104" t="s">
        <v>189</v>
      </c>
      <c r="E35" s="101">
        <v>6.2</v>
      </c>
      <c r="F35" s="192"/>
      <c r="G35" s="62">
        <f t="shared" si="4"/>
        <v>0</v>
      </c>
      <c r="H35" s="124" t="e">
        <f t="shared" si="5"/>
        <v>#DIV/0!</v>
      </c>
      <c r="I35" s="164"/>
      <c r="J35" s="175"/>
    </row>
    <row r="36" spans="1:10" s="174" customFormat="1" x14ac:dyDescent="0.25">
      <c r="A36" s="87"/>
      <c r="B36" s="116" t="s">
        <v>127</v>
      </c>
      <c r="C36" s="177" t="s">
        <v>205</v>
      </c>
      <c r="D36" s="104" t="s">
        <v>189</v>
      </c>
      <c r="E36" s="101">
        <v>16.899999999999999</v>
      </c>
      <c r="F36" s="192"/>
      <c r="G36" s="62">
        <f t="shared" si="4"/>
        <v>0</v>
      </c>
      <c r="H36" s="124" t="e">
        <f t="shared" si="5"/>
        <v>#DIV/0!</v>
      </c>
      <c r="I36" s="164"/>
      <c r="J36" s="175"/>
    </row>
    <row r="37" spans="1:10" s="174" customFormat="1" ht="30" x14ac:dyDescent="0.25">
      <c r="A37" s="87"/>
      <c r="B37" s="116" t="s">
        <v>128</v>
      </c>
      <c r="C37" s="177" t="s">
        <v>206</v>
      </c>
      <c r="D37" s="104" t="s">
        <v>91</v>
      </c>
      <c r="E37" s="101">
        <v>1</v>
      </c>
      <c r="F37" s="192"/>
      <c r="G37" s="62">
        <f t="shared" si="4"/>
        <v>0</v>
      </c>
      <c r="H37" s="124" t="e">
        <f t="shared" si="5"/>
        <v>#DIV/0!</v>
      </c>
      <c r="I37" s="164"/>
      <c r="J37" s="175"/>
    </row>
    <row r="38" spans="1:10" s="174" customFormat="1" ht="30" x14ac:dyDescent="0.25">
      <c r="A38" s="87"/>
      <c r="B38" s="116" t="s">
        <v>129</v>
      </c>
      <c r="C38" s="177" t="s">
        <v>207</v>
      </c>
      <c r="D38" s="104" t="s">
        <v>189</v>
      </c>
      <c r="E38" s="101">
        <v>56.67</v>
      </c>
      <c r="F38" s="192"/>
      <c r="G38" s="62">
        <f t="shared" si="4"/>
        <v>0</v>
      </c>
      <c r="H38" s="124" t="e">
        <f t="shared" si="5"/>
        <v>#DIV/0!</v>
      </c>
      <c r="I38" s="164"/>
      <c r="J38" s="175"/>
    </row>
    <row r="39" spans="1:10" s="174" customFormat="1" ht="45" x14ac:dyDescent="0.25">
      <c r="A39" s="87"/>
      <c r="B39" s="116" t="s">
        <v>130</v>
      </c>
      <c r="C39" s="177" t="s">
        <v>180</v>
      </c>
      <c r="D39" s="104" t="s">
        <v>67</v>
      </c>
      <c r="E39" s="101">
        <v>1.7</v>
      </c>
      <c r="F39" s="192"/>
      <c r="G39" s="62">
        <f t="shared" si="4"/>
        <v>0</v>
      </c>
      <c r="H39" s="124" t="e">
        <f t="shared" si="5"/>
        <v>#DIV/0!</v>
      </c>
      <c r="I39" s="164"/>
      <c r="J39" s="175"/>
    </row>
    <row r="40" spans="1:10" s="174" customFormat="1" x14ac:dyDescent="0.25">
      <c r="A40" s="87"/>
      <c r="B40" s="116"/>
      <c r="C40" s="177"/>
      <c r="D40" s="104"/>
      <c r="E40" s="101"/>
      <c r="F40" s="105"/>
      <c r="G40" s="105"/>
      <c r="H40" s="125"/>
      <c r="I40" s="164"/>
      <c r="J40" s="175"/>
    </row>
    <row r="41" spans="1:10" s="111" customFormat="1" x14ac:dyDescent="0.25">
      <c r="A41" s="87"/>
      <c r="B41" s="148" t="s">
        <v>79</v>
      </c>
      <c r="C41" s="149" t="s">
        <v>97</v>
      </c>
      <c r="D41" s="150"/>
      <c r="E41" s="151"/>
      <c r="F41" s="151"/>
      <c r="G41" s="173"/>
      <c r="H41" s="152"/>
      <c r="I41" s="164"/>
      <c r="J41" s="84"/>
    </row>
    <row r="42" spans="1:10" s="174" customFormat="1" ht="45" x14ac:dyDescent="0.25">
      <c r="A42" s="87"/>
      <c r="B42" s="116" t="s">
        <v>100</v>
      </c>
      <c r="C42" s="153" t="s">
        <v>175</v>
      </c>
      <c r="D42" s="104" t="s">
        <v>91</v>
      </c>
      <c r="E42" s="105">
        <v>1</v>
      </c>
      <c r="F42" s="192"/>
      <c r="G42" s="105">
        <f t="shared" ref="G42:G61" si="6">F42*E42</f>
        <v>0</v>
      </c>
      <c r="H42" s="124" t="e">
        <f t="shared" ref="H42:H61" si="7">G42/$G$112</f>
        <v>#DIV/0!</v>
      </c>
      <c r="I42" s="164"/>
      <c r="J42" s="175"/>
    </row>
    <row r="43" spans="1:10" s="174" customFormat="1" x14ac:dyDescent="0.25">
      <c r="A43" s="87"/>
      <c r="B43" s="116" t="s">
        <v>101</v>
      </c>
      <c r="C43" s="185" t="s">
        <v>256</v>
      </c>
      <c r="D43" s="104" t="s">
        <v>91</v>
      </c>
      <c r="E43" s="105">
        <v>1</v>
      </c>
      <c r="F43" s="192"/>
      <c r="G43" s="105">
        <f t="shared" si="6"/>
        <v>0</v>
      </c>
      <c r="H43" s="124" t="e">
        <f t="shared" si="7"/>
        <v>#DIV/0!</v>
      </c>
      <c r="I43" s="164"/>
      <c r="J43" s="175"/>
    </row>
    <row r="44" spans="1:10" s="84" customFormat="1" ht="30.75" customHeight="1" x14ac:dyDescent="0.25">
      <c r="B44" s="116" t="s">
        <v>102</v>
      </c>
      <c r="C44" s="178" t="s">
        <v>173</v>
      </c>
      <c r="D44" s="104" t="s">
        <v>91</v>
      </c>
      <c r="E44" s="105">
        <v>2</v>
      </c>
      <c r="F44" s="192"/>
      <c r="G44" s="105">
        <f t="shared" si="6"/>
        <v>0</v>
      </c>
      <c r="H44" s="124" t="e">
        <f t="shared" si="7"/>
        <v>#DIV/0!</v>
      </c>
      <c r="I44" s="179"/>
    </row>
    <row r="45" spans="1:10" s="84" customFormat="1" ht="30.75" customHeight="1" x14ac:dyDescent="0.25">
      <c r="B45" s="116" t="s">
        <v>103</v>
      </c>
      <c r="C45" s="178" t="s">
        <v>172</v>
      </c>
      <c r="D45" s="104" t="s">
        <v>91</v>
      </c>
      <c r="E45" s="105">
        <v>2</v>
      </c>
      <c r="F45" s="192"/>
      <c r="G45" s="105">
        <f t="shared" si="6"/>
        <v>0</v>
      </c>
      <c r="H45" s="124" t="e">
        <f t="shared" si="7"/>
        <v>#DIV/0!</v>
      </c>
      <c r="I45" s="179"/>
    </row>
    <row r="46" spans="1:10" s="84" customFormat="1" ht="30.75" customHeight="1" x14ac:dyDescent="0.25">
      <c r="B46" s="116" t="s">
        <v>104</v>
      </c>
      <c r="C46" s="154" t="s">
        <v>167</v>
      </c>
      <c r="D46" s="104" t="s">
        <v>91</v>
      </c>
      <c r="E46" s="105">
        <v>4</v>
      </c>
      <c r="F46" s="192"/>
      <c r="G46" s="105">
        <f t="shared" si="6"/>
        <v>0</v>
      </c>
      <c r="H46" s="124" t="e">
        <f t="shared" si="7"/>
        <v>#DIV/0!</v>
      </c>
    </row>
    <row r="47" spans="1:10" s="84" customFormat="1" ht="45" x14ac:dyDescent="0.25">
      <c r="B47" s="116" t="s">
        <v>216</v>
      </c>
      <c r="C47" s="154" t="s">
        <v>183</v>
      </c>
      <c r="D47" s="104" t="s">
        <v>91</v>
      </c>
      <c r="E47" s="105">
        <v>15</v>
      </c>
      <c r="F47" s="192"/>
      <c r="G47" s="105">
        <f t="shared" si="6"/>
        <v>0</v>
      </c>
      <c r="H47" s="124" t="e">
        <f t="shared" si="7"/>
        <v>#DIV/0!</v>
      </c>
    </row>
    <row r="48" spans="1:10" s="84" customFormat="1" ht="30" x14ac:dyDescent="0.25">
      <c r="B48" s="116" t="s">
        <v>217</v>
      </c>
      <c r="C48" s="154" t="s">
        <v>209</v>
      </c>
      <c r="D48" s="104" t="s">
        <v>186</v>
      </c>
      <c r="E48" s="105">
        <v>12.5</v>
      </c>
      <c r="F48" s="192"/>
      <c r="G48" s="105">
        <f t="shared" si="6"/>
        <v>0</v>
      </c>
      <c r="H48" s="124" t="e">
        <f t="shared" si="7"/>
        <v>#DIV/0!</v>
      </c>
    </row>
    <row r="49" spans="1:10" s="84" customFormat="1" ht="30" x14ac:dyDescent="0.25">
      <c r="B49" s="116" t="s">
        <v>218</v>
      </c>
      <c r="C49" s="154" t="s">
        <v>210</v>
      </c>
      <c r="D49" s="104" t="s">
        <v>91</v>
      </c>
      <c r="E49" s="105">
        <v>2</v>
      </c>
      <c r="F49" s="192"/>
      <c r="G49" s="105">
        <f t="shared" si="6"/>
        <v>0</v>
      </c>
      <c r="H49" s="124" t="e">
        <f t="shared" si="7"/>
        <v>#DIV/0!</v>
      </c>
    </row>
    <row r="50" spans="1:10" s="84" customFormat="1" ht="19.5" customHeight="1" x14ac:dyDescent="0.25">
      <c r="B50" s="116" t="s">
        <v>219</v>
      </c>
      <c r="C50" s="154" t="s">
        <v>211</v>
      </c>
      <c r="D50" s="104" t="s">
        <v>91</v>
      </c>
      <c r="E50" s="105">
        <v>1</v>
      </c>
      <c r="F50" s="192"/>
      <c r="G50" s="105">
        <f t="shared" si="6"/>
        <v>0</v>
      </c>
      <c r="H50" s="124" t="e">
        <f t="shared" si="7"/>
        <v>#DIV/0!</v>
      </c>
    </row>
    <row r="51" spans="1:10" s="84" customFormat="1" ht="30" x14ac:dyDescent="0.25">
      <c r="B51" s="116" t="s">
        <v>220</v>
      </c>
      <c r="C51" s="154" t="s">
        <v>212</v>
      </c>
      <c r="D51" s="104" t="s">
        <v>186</v>
      </c>
      <c r="E51" s="105">
        <v>11.5</v>
      </c>
      <c r="F51" s="192"/>
      <c r="G51" s="105">
        <f t="shared" si="6"/>
        <v>0</v>
      </c>
      <c r="H51" s="124" t="e">
        <f t="shared" si="7"/>
        <v>#DIV/0!</v>
      </c>
    </row>
    <row r="52" spans="1:10" s="84" customFormat="1" ht="45" x14ac:dyDescent="0.25">
      <c r="B52" s="116" t="s">
        <v>221</v>
      </c>
      <c r="C52" s="177" t="s">
        <v>213</v>
      </c>
      <c r="D52" s="104" t="s">
        <v>186</v>
      </c>
      <c r="E52" s="105">
        <v>1.5</v>
      </c>
      <c r="F52" s="192"/>
      <c r="G52" s="105">
        <f t="shared" si="6"/>
        <v>0</v>
      </c>
      <c r="H52" s="124" t="e">
        <f t="shared" si="7"/>
        <v>#DIV/0!</v>
      </c>
    </row>
    <row r="53" spans="1:10" s="84" customFormat="1" ht="45" x14ac:dyDescent="0.25">
      <c r="B53" s="116" t="s">
        <v>222</v>
      </c>
      <c r="C53" s="177" t="s">
        <v>214</v>
      </c>
      <c r="D53" s="104" t="s">
        <v>208</v>
      </c>
      <c r="E53" s="105">
        <v>1</v>
      </c>
      <c r="F53" s="192"/>
      <c r="G53" s="105">
        <f t="shared" si="6"/>
        <v>0</v>
      </c>
      <c r="H53" s="124" t="e">
        <f t="shared" si="7"/>
        <v>#DIV/0!</v>
      </c>
    </row>
    <row r="54" spans="1:10" s="84" customFormat="1" ht="30" x14ac:dyDescent="0.25">
      <c r="B54" s="116" t="s">
        <v>223</v>
      </c>
      <c r="C54" s="177" t="s">
        <v>179</v>
      </c>
      <c r="D54" s="104" t="s">
        <v>91</v>
      </c>
      <c r="E54" s="105">
        <v>1</v>
      </c>
      <c r="F54" s="192"/>
      <c r="G54" s="105">
        <f>F54*E54</f>
        <v>0</v>
      </c>
      <c r="H54" s="124" t="e">
        <f t="shared" si="7"/>
        <v>#DIV/0!</v>
      </c>
    </row>
    <row r="55" spans="1:10" s="84" customFormat="1" ht="30.75" customHeight="1" x14ac:dyDescent="0.25">
      <c r="B55" s="116" t="s">
        <v>224</v>
      </c>
      <c r="C55" s="154" t="s">
        <v>171</v>
      </c>
      <c r="D55" s="104" t="s">
        <v>91</v>
      </c>
      <c r="E55" s="105">
        <v>8</v>
      </c>
      <c r="F55" s="192"/>
      <c r="G55" s="105">
        <f t="shared" si="6"/>
        <v>0</v>
      </c>
      <c r="H55" s="124" t="e">
        <f t="shared" si="7"/>
        <v>#DIV/0!</v>
      </c>
    </row>
    <row r="56" spans="1:10" s="84" customFormat="1" ht="30.75" customHeight="1" x14ac:dyDescent="0.25">
      <c r="B56" s="116" t="s">
        <v>225</v>
      </c>
      <c r="C56" s="154" t="s">
        <v>174</v>
      </c>
      <c r="D56" s="104" t="s">
        <v>91</v>
      </c>
      <c r="E56" s="105">
        <v>2</v>
      </c>
      <c r="F56" s="192"/>
      <c r="G56" s="105">
        <f t="shared" si="6"/>
        <v>0</v>
      </c>
      <c r="H56" s="124" t="e">
        <f t="shared" si="7"/>
        <v>#DIV/0!</v>
      </c>
    </row>
    <row r="57" spans="1:10" s="84" customFormat="1" ht="30.75" customHeight="1" x14ac:dyDescent="0.25">
      <c r="B57" s="116" t="s">
        <v>226</v>
      </c>
      <c r="C57" s="154" t="s">
        <v>182</v>
      </c>
      <c r="D57" s="104" t="s">
        <v>91</v>
      </c>
      <c r="E57" s="105">
        <v>1</v>
      </c>
      <c r="F57" s="192"/>
      <c r="G57" s="105">
        <f t="shared" si="6"/>
        <v>0</v>
      </c>
      <c r="H57" s="124" t="e">
        <f t="shared" si="7"/>
        <v>#DIV/0!</v>
      </c>
    </row>
    <row r="58" spans="1:10" s="84" customFormat="1" ht="30.75" customHeight="1" x14ac:dyDescent="0.25">
      <c r="B58" s="116" t="s">
        <v>227</v>
      </c>
      <c r="C58" s="155" t="s">
        <v>163</v>
      </c>
      <c r="D58" s="104" t="s">
        <v>91</v>
      </c>
      <c r="E58" s="105">
        <v>2</v>
      </c>
      <c r="F58" s="192"/>
      <c r="G58" s="105">
        <f t="shared" si="6"/>
        <v>0</v>
      </c>
      <c r="H58" s="124" t="e">
        <f t="shared" si="7"/>
        <v>#DIV/0!</v>
      </c>
    </row>
    <row r="59" spans="1:10" s="84" customFormat="1" ht="30.75" customHeight="1" x14ac:dyDescent="0.25">
      <c r="B59" s="116" t="s">
        <v>228</v>
      </c>
      <c r="C59" s="156" t="s">
        <v>170</v>
      </c>
      <c r="D59" s="104" t="s">
        <v>67</v>
      </c>
      <c r="E59" s="105">
        <v>55</v>
      </c>
      <c r="F59" s="192"/>
      <c r="G59" s="105">
        <f t="shared" si="6"/>
        <v>0</v>
      </c>
      <c r="H59" s="124" t="e">
        <f t="shared" si="7"/>
        <v>#DIV/0!</v>
      </c>
    </row>
    <row r="60" spans="1:10" s="84" customFormat="1" ht="45" x14ac:dyDescent="0.25">
      <c r="B60" s="116" t="s">
        <v>229</v>
      </c>
      <c r="C60" s="156" t="s">
        <v>169</v>
      </c>
      <c r="D60" s="104" t="s">
        <v>91</v>
      </c>
      <c r="E60" s="105">
        <v>4</v>
      </c>
      <c r="F60" s="192"/>
      <c r="G60" s="105">
        <f t="shared" si="6"/>
        <v>0</v>
      </c>
      <c r="H60" s="124" t="e">
        <f t="shared" si="7"/>
        <v>#DIV/0!</v>
      </c>
    </row>
    <row r="61" spans="1:10" s="84" customFormat="1" ht="30.75" customHeight="1" x14ac:dyDescent="0.25">
      <c r="B61" s="116" t="s">
        <v>230</v>
      </c>
      <c r="C61" s="156" t="s">
        <v>168</v>
      </c>
      <c r="D61" s="104" t="s">
        <v>91</v>
      </c>
      <c r="E61" s="105">
        <v>1</v>
      </c>
      <c r="F61" s="192"/>
      <c r="G61" s="105">
        <f t="shared" si="6"/>
        <v>0</v>
      </c>
      <c r="H61" s="124" t="e">
        <f t="shared" si="7"/>
        <v>#DIV/0!</v>
      </c>
    </row>
    <row r="62" spans="1:10" s="111" customFormat="1" x14ac:dyDescent="0.25">
      <c r="A62" s="87"/>
      <c r="B62" s="116"/>
      <c r="C62" s="156"/>
      <c r="D62" s="104"/>
      <c r="E62" s="105"/>
      <c r="F62" s="105"/>
      <c r="G62" s="105"/>
      <c r="H62" s="125"/>
      <c r="J62" s="84"/>
    </row>
    <row r="63" spans="1:10" s="111" customFormat="1" x14ac:dyDescent="0.25">
      <c r="A63" s="87"/>
      <c r="B63" s="148" t="s">
        <v>80</v>
      </c>
      <c r="C63" s="149" t="s">
        <v>106</v>
      </c>
      <c r="D63" s="150"/>
      <c r="E63" s="151"/>
      <c r="F63" s="151"/>
      <c r="G63" s="173"/>
      <c r="H63" s="152"/>
      <c r="J63" s="84"/>
    </row>
    <row r="64" spans="1:10" s="84" customFormat="1" ht="30.75" customHeight="1" x14ac:dyDescent="0.25">
      <c r="B64" s="116" t="s">
        <v>107</v>
      </c>
      <c r="C64" s="154" t="s">
        <v>138</v>
      </c>
      <c r="D64" s="104" t="s">
        <v>91</v>
      </c>
      <c r="E64" s="105">
        <v>48</v>
      </c>
      <c r="F64" s="192"/>
      <c r="G64" s="105">
        <f>F64*E64</f>
        <v>0</v>
      </c>
      <c r="H64" s="124" t="e">
        <f t="shared" ref="H64:H68" si="8">G64/$G$112</f>
        <v>#DIV/0!</v>
      </c>
    </row>
    <row r="65" spans="1:10" s="84" customFormat="1" ht="30.75" customHeight="1" x14ac:dyDescent="0.25">
      <c r="B65" s="116" t="s">
        <v>231</v>
      </c>
      <c r="C65" s="178" t="s">
        <v>141</v>
      </c>
      <c r="D65" s="104" t="s">
        <v>91</v>
      </c>
      <c r="E65" s="105">
        <v>48</v>
      </c>
      <c r="F65" s="192"/>
      <c r="G65" s="105">
        <f>F65*E65</f>
        <v>0</v>
      </c>
      <c r="H65" s="124" t="e">
        <f t="shared" si="8"/>
        <v>#DIV/0!</v>
      </c>
    </row>
    <row r="66" spans="1:10" s="84" customFormat="1" ht="30.75" customHeight="1" x14ac:dyDescent="0.25">
      <c r="B66" s="116" t="s">
        <v>232</v>
      </c>
      <c r="C66" s="154" t="s">
        <v>139</v>
      </c>
      <c r="D66" s="104" t="s">
        <v>91</v>
      </c>
      <c r="E66" s="105">
        <v>48</v>
      </c>
      <c r="F66" s="192"/>
      <c r="G66" s="105">
        <f>F66*E66</f>
        <v>0</v>
      </c>
      <c r="H66" s="124" t="e">
        <f t="shared" si="8"/>
        <v>#DIV/0!</v>
      </c>
    </row>
    <row r="67" spans="1:10" s="84" customFormat="1" ht="30.75" customHeight="1" x14ac:dyDescent="0.25">
      <c r="B67" s="116" t="s">
        <v>233</v>
      </c>
      <c r="C67" s="178" t="s">
        <v>99</v>
      </c>
      <c r="D67" s="104" t="s">
        <v>67</v>
      </c>
      <c r="E67" s="105">
        <f>E66*3.5</f>
        <v>168</v>
      </c>
      <c r="F67" s="192"/>
      <c r="G67" s="105">
        <f>F67*E67</f>
        <v>0</v>
      </c>
      <c r="H67" s="124" t="e">
        <f t="shared" si="8"/>
        <v>#DIV/0!</v>
      </c>
    </row>
    <row r="68" spans="1:10" s="84" customFormat="1" ht="30.75" customHeight="1" x14ac:dyDescent="0.25">
      <c r="B68" s="116" t="s">
        <v>234</v>
      </c>
      <c r="C68" s="154" t="s">
        <v>140</v>
      </c>
      <c r="D68" s="104" t="s">
        <v>67</v>
      </c>
      <c r="E68" s="105">
        <f>E67*2</f>
        <v>336</v>
      </c>
      <c r="F68" s="192"/>
      <c r="G68" s="105">
        <f>F68*E68</f>
        <v>0</v>
      </c>
      <c r="H68" s="124" t="e">
        <f t="shared" si="8"/>
        <v>#DIV/0!</v>
      </c>
    </row>
    <row r="69" spans="1:10" s="111" customFormat="1" x14ac:dyDescent="0.25">
      <c r="A69" s="87"/>
      <c r="B69" s="116"/>
      <c r="C69" s="157"/>
      <c r="D69" s="104"/>
      <c r="E69" s="105"/>
      <c r="F69" s="105"/>
      <c r="G69" s="105"/>
      <c r="H69" s="125"/>
      <c r="J69" s="84"/>
    </row>
    <row r="70" spans="1:10" s="111" customFormat="1" x14ac:dyDescent="0.25">
      <c r="A70" s="87"/>
      <c r="B70" s="148" t="s">
        <v>82</v>
      </c>
      <c r="C70" s="149" t="s">
        <v>105</v>
      </c>
      <c r="D70" s="150"/>
      <c r="E70" s="151"/>
      <c r="F70" s="151"/>
      <c r="G70" s="173"/>
      <c r="H70" s="152"/>
      <c r="J70" s="84"/>
    </row>
    <row r="71" spans="1:10" s="111" customFormat="1" ht="30.75" customHeight="1" x14ac:dyDescent="0.25">
      <c r="A71" s="87"/>
      <c r="B71" s="116" t="s">
        <v>162</v>
      </c>
      <c r="C71" s="180" t="s">
        <v>149</v>
      </c>
      <c r="D71" s="104" t="s">
        <v>91</v>
      </c>
      <c r="E71" s="105">
        <v>22</v>
      </c>
      <c r="F71" s="192"/>
      <c r="G71" s="105">
        <f>F71*E71</f>
        <v>0</v>
      </c>
      <c r="H71" s="124" t="e">
        <f t="shared" ref="H71" si="9">G71/$G$112</f>
        <v>#DIV/0!</v>
      </c>
      <c r="J71" s="84"/>
    </row>
    <row r="72" spans="1:10" s="111" customFormat="1" x14ac:dyDescent="0.25">
      <c r="A72" s="87"/>
      <c r="B72" s="116"/>
      <c r="C72" s="157"/>
      <c r="D72" s="104"/>
      <c r="E72" s="105"/>
      <c r="F72" s="105"/>
      <c r="G72" s="105"/>
      <c r="H72" s="125"/>
      <c r="J72" s="84"/>
    </row>
    <row r="73" spans="1:10" s="111" customFormat="1" x14ac:dyDescent="0.25">
      <c r="A73" s="87"/>
      <c r="B73" s="148" t="s">
        <v>85</v>
      </c>
      <c r="C73" s="149" t="s">
        <v>115</v>
      </c>
      <c r="D73" s="150"/>
      <c r="E73" s="151"/>
      <c r="F73" s="151"/>
      <c r="G73" s="151"/>
      <c r="H73" s="152"/>
      <c r="J73" s="84"/>
    </row>
    <row r="74" spans="1:10" s="111" customFormat="1" ht="30" customHeight="1" x14ac:dyDescent="0.25">
      <c r="A74" s="87"/>
      <c r="B74" s="61" t="s">
        <v>164</v>
      </c>
      <c r="C74" s="168" t="s">
        <v>177</v>
      </c>
      <c r="D74" s="104" t="s">
        <v>91</v>
      </c>
      <c r="E74" s="162">
        <v>12</v>
      </c>
      <c r="F74" s="192"/>
      <c r="G74" s="105">
        <f>F74*E74</f>
        <v>0</v>
      </c>
      <c r="H74" s="124" t="e">
        <f t="shared" ref="H74:H75" si="10">G74/$G$112</f>
        <v>#DIV/0!</v>
      </c>
      <c r="J74" s="84"/>
    </row>
    <row r="75" spans="1:10" s="111" customFormat="1" ht="30" customHeight="1" x14ac:dyDescent="0.25">
      <c r="A75" s="87"/>
      <c r="B75" s="61" t="s">
        <v>165</v>
      </c>
      <c r="C75" s="161" t="s">
        <v>117</v>
      </c>
      <c r="D75" s="159" t="s">
        <v>67</v>
      </c>
      <c r="E75" s="162">
        <v>68</v>
      </c>
      <c r="F75" s="192"/>
      <c r="G75" s="105">
        <f>F75*E75</f>
        <v>0</v>
      </c>
      <c r="H75" s="124" t="e">
        <f t="shared" si="10"/>
        <v>#DIV/0!</v>
      </c>
      <c r="J75" s="84"/>
    </row>
    <row r="76" spans="1:10" s="111" customFormat="1" x14ac:dyDescent="0.25">
      <c r="A76" s="87"/>
      <c r="B76" s="116"/>
      <c r="C76" s="157"/>
      <c r="D76" s="104"/>
      <c r="E76" s="105"/>
      <c r="F76" s="105"/>
      <c r="G76" s="105"/>
      <c r="H76" s="125"/>
      <c r="J76" s="84"/>
    </row>
    <row r="77" spans="1:10" s="111" customFormat="1" x14ac:dyDescent="0.25">
      <c r="A77" s="87"/>
      <c r="B77" s="148" t="s">
        <v>86</v>
      </c>
      <c r="C77" s="149" t="s">
        <v>116</v>
      </c>
      <c r="D77" s="150"/>
      <c r="E77" s="151"/>
      <c r="F77" s="151"/>
      <c r="G77" s="151"/>
      <c r="H77" s="152"/>
      <c r="J77" s="84"/>
    </row>
    <row r="78" spans="1:10" s="84" customFormat="1" ht="30.75" customHeight="1" x14ac:dyDescent="0.25">
      <c r="B78" s="61" t="s">
        <v>131</v>
      </c>
      <c r="C78" s="169" t="s">
        <v>258</v>
      </c>
      <c r="D78" s="104" t="s">
        <v>91</v>
      </c>
      <c r="E78" s="162">
        <v>10</v>
      </c>
      <c r="F78" s="192"/>
      <c r="G78" s="105">
        <f t="shared" ref="G78:G84" si="11">F78*E78</f>
        <v>0</v>
      </c>
      <c r="H78" s="124" t="e">
        <f t="shared" ref="H78:H84" si="12">G78/$G$112</f>
        <v>#DIV/0!</v>
      </c>
    </row>
    <row r="79" spans="1:10" s="84" customFormat="1" ht="30.75" customHeight="1" x14ac:dyDescent="0.25">
      <c r="B79" s="61" t="s">
        <v>143</v>
      </c>
      <c r="C79" s="169" t="s">
        <v>259</v>
      </c>
      <c r="D79" s="104" t="s">
        <v>91</v>
      </c>
      <c r="E79" s="162">
        <v>14</v>
      </c>
      <c r="F79" s="192"/>
      <c r="G79" s="105">
        <f t="shared" si="11"/>
        <v>0</v>
      </c>
      <c r="H79" s="124" t="e">
        <f t="shared" si="12"/>
        <v>#DIV/0!</v>
      </c>
    </row>
    <row r="80" spans="1:10" s="84" customFormat="1" ht="30.75" customHeight="1" x14ac:dyDescent="0.25">
      <c r="B80" s="61" t="s">
        <v>144</v>
      </c>
      <c r="C80" s="170" t="s">
        <v>166</v>
      </c>
      <c r="D80" s="159" t="s">
        <v>67</v>
      </c>
      <c r="E80" s="162">
        <f>110+120</f>
        <v>230</v>
      </c>
      <c r="F80" s="192"/>
      <c r="G80" s="105">
        <f t="shared" si="11"/>
        <v>0</v>
      </c>
      <c r="H80" s="124" t="e">
        <f t="shared" si="12"/>
        <v>#DIV/0!</v>
      </c>
    </row>
    <row r="81" spans="1:10" s="84" customFormat="1" ht="30.75" customHeight="1" x14ac:dyDescent="0.25">
      <c r="B81" s="61" t="s">
        <v>145</v>
      </c>
      <c r="C81" s="181" t="s">
        <v>260</v>
      </c>
      <c r="D81" s="159" t="s">
        <v>67</v>
      </c>
      <c r="E81" s="101">
        <v>230</v>
      </c>
      <c r="F81" s="192"/>
      <c r="G81" s="105">
        <f t="shared" si="11"/>
        <v>0</v>
      </c>
      <c r="H81" s="124" t="e">
        <f t="shared" si="12"/>
        <v>#DIV/0!</v>
      </c>
    </row>
    <row r="82" spans="1:10" s="84" customFormat="1" ht="30.75" customHeight="1" x14ac:dyDescent="0.25">
      <c r="B82" s="61" t="s">
        <v>146</v>
      </c>
      <c r="C82" s="169" t="s">
        <v>261</v>
      </c>
      <c r="D82" s="104" t="s">
        <v>91</v>
      </c>
      <c r="E82" s="162">
        <v>24</v>
      </c>
      <c r="F82" s="192"/>
      <c r="G82" s="105">
        <f t="shared" si="11"/>
        <v>0</v>
      </c>
      <c r="H82" s="124" t="e">
        <f t="shared" si="12"/>
        <v>#DIV/0!</v>
      </c>
    </row>
    <row r="83" spans="1:10" s="84" customFormat="1" ht="30.75" customHeight="1" x14ac:dyDescent="0.25">
      <c r="B83" s="61" t="s">
        <v>147</v>
      </c>
      <c r="C83" s="171" t="s">
        <v>262</v>
      </c>
      <c r="D83" s="104" t="s">
        <v>91</v>
      </c>
      <c r="E83" s="162">
        <v>1</v>
      </c>
      <c r="F83" s="192"/>
      <c r="G83" s="105">
        <f t="shared" si="11"/>
        <v>0</v>
      </c>
      <c r="H83" s="124" t="e">
        <f t="shared" si="12"/>
        <v>#DIV/0!</v>
      </c>
    </row>
    <row r="84" spans="1:10" s="84" customFormat="1" ht="30.75" customHeight="1" x14ac:dyDescent="0.25">
      <c r="B84" s="61" t="s">
        <v>148</v>
      </c>
      <c r="C84" s="172" t="s">
        <v>263</v>
      </c>
      <c r="D84" s="104" t="s">
        <v>91</v>
      </c>
      <c r="E84" s="162">
        <v>1</v>
      </c>
      <c r="F84" s="192"/>
      <c r="G84" s="105">
        <f t="shared" si="11"/>
        <v>0</v>
      </c>
      <c r="H84" s="124" t="e">
        <f t="shared" si="12"/>
        <v>#DIV/0!</v>
      </c>
    </row>
    <row r="85" spans="1:10" s="111" customFormat="1" x14ac:dyDescent="0.25">
      <c r="A85" s="87"/>
      <c r="B85" s="116"/>
      <c r="C85" s="158"/>
      <c r="D85" s="104"/>
      <c r="E85" s="105"/>
      <c r="F85" s="105"/>
      <c r="G85" s="105"/>
      <c r="H85" s="125"/>
      <c r="J85" s="84"/>
    </row>
    <row r="86" spans="1:10" s="111" customFormat="1" x14ac:dyDescent="0.25">
      <c r="A86" s="87"/>
      <c r="B86" s="148" t="s">
        <v>235</v>
      </c>
      <c r="C86" s="149" t="s">
        <v>109</v>
      </c>
      <c r="D86" s="150"/>
      <c r="E86" s="151"/>
      <c r="F86" s="151"/>
      <c r="G86" s="151"/>
      <c r="H86" s="152"/>
      <c r="J86" s="84"/>
    </row>
    <row r="87" spans="1:10" s="111" customFormat="1" ht="30" customHeight="1" x14ac:dyDescent="0.25">
      <c r="A87" s="87"/>
      <c r="B87" s="116" t="s">
        <v>236</v>
      </c>
      <c r="C87" s="155" t="s">
        <v>108</v>
      </c>
      <c r="D87" s="104" t="s">
        <v>91</v>
      </c>
      <c r="E87" s="162">
        <v>22</v>
      </c>
      <c r="F87" s="192"/>
      <c r="G87" s="105">
        <f t="shared" ref="G87:G106" si="13">F87*E87</f>
        <v>0</v>
      </c>
      <c r="H87" s="124" t="e">
        <f t="shared" ref="H87:H106" si="14">G87/$G$112</f>
        <v>#DIV/0!</v>
      </c>
      <c r="J87" s="84"/>
    </row>
    <row r="88" spans="1:10" s="111" customFormat="1" ht="30" customHeight="1" x14ac:dyDescent="0.25">
      <c r="A88" s="87"/>
      <c r="B88" s="116" t="s">
        <v>237</v>
      </c>
      <c r="C88" s="155" t="s">
        <v>132</v>
      </c>
      <c r="D88" s="104" t="s">
        <v>91</v>
      </c>
      <c r="E88" s="162">
        <v>14</v>
      </c>
      <c r="F88" s="192"/>
      <c r="G88" s="105">
        <f t="shared" si="13"/>
        <v>0</v>
      </c>
      <c r="H88" s="124" t="e">
        <f t="shared" si="14"/>
        <v>#DIV/0!</v>
      </c>
      <c r="J88" s="84"/>
    </row>
    <row r="89" spans="1:10" s="111" customFormat="1" ht="30" customHeight="1" x14ac:dyDescent="0.25">
      <c r="A89" s="87"/>
      <c r="B89" s="116" t="s">
        <v>238</v>
      </c>
      <c r="C89" s="155" t="s">
        <v>142</v>
      </c>
      <c r="D89" s="104" t="s">
        <v>91</v>
      </c>
      <c r="E89" s="162">
        <v>1</v>
      </c>
      <c r="F89" s="192"/>
      <c r="G89" s="105">
        <f t="shared" si="13"/>
        <v>0</v>
      </c>
      <c r="H89" s="124" t="e">
        <f t="shared" si="14"/>
        <v>#DIV/0!</v>
      </c>
      <c r="J89" s="84"/>
    </row>
    <row r="90" spans="1:10" s="111" customFormat="1" ht="30" customHeight="1" x14ac:dyDescent="0.25">
      <c r="A90" s="87"/>
      <c r="B90" s="116" t="s">
        <v>239</v>
      </c>
      <c r="C90" s="155" t="s">
        <v>110</v>
      </c>
      <c r="D90" s="104" t="s">
        <v>91</v>
      </c>
      <c r="E90" s="162">
        <v>7</v>
      </c>
      <c r="F90" s="192"/>
      <c r="G90" s="105">
        <f t="shared" si="13"/>
        <v>0</v>
      </c>
      <c r="H90" s="124" t="e">
        <f t="shared" si="14"/>
        <v>#DIV/0!</v>
      </c>
      <c r="J90" s="84"/>
    </row>
    <row r="91" spans="1:10" s="111" customFormat="1" ht="30" customHeight="1" x14ac:dyDescent="0.25">
      <c r="A91" s="87"/>
      <c r="B91" s="116" t="s">
        <v>240</v>
      </c>
      <c r="C91" s="155" t="s">
        <v>111</v>
      </c>
      <c r="D91" s="104" t="s">
        <v>91</v>
      </c>
      <c r="E91" s="162">
        <v>20</v>
      </c>
      <c r="F91" s="192"/>
      <c r="G91" s="105">
        <f t="shared" si="13"/>
        <v>0</v>
      </c>
      <c r="H91" s="124" t="e">
        <f t="shared" si="14"/>
        <v>#DIV/0!</v>
      </c>
      <c r="J91" s="84"/>
    </row>
    <row r="92" spans="1:10" s="111" customFormat="1" ht="30" customHeight="1" x14ac:dyDescent="0.25">
      <c r="A92" s="87"/>
      <c r="B92" s="116" t="s">
        <v>241</v>
      </c>
      <c r="C92" s="155" t="s">
        <v>150</v>
      </c>
      <c r="D92" s="104" t="s">
        <v>91</v>
      </c>
      <c r="E92" s="162">
        <v>2</v>
      </c>
      <c r="F92" s="192"/>
      <c r="G92" s="105">
        <f t="shared" si="13"/>
        <v>0</v>
      </c>
      <c r="H92" s="124" t="e">
        <f t="shared" si="14"/>
        <v>#DIV/0!</v>
      </c>
      <c r="J92" s="84"/>
    </row>
    <row r="93" spans="1:10" s="111" customFormat="1" ht="30" customHeight="1" x14ac:dyDescent="0.25">
      <c r="A93" s="87"/>
      <c r="B93" s="116" t="s">
        <v>242</v>
      </c>
      <c r="C93" s="155" t="s">
        <v>153</v>
      </c>
      <c r="D93" s="104" t="s">
        <v>91</v>
      </c>
      <c r="E93" s="162">
        <v>2</v>
      </c>
      <c r="F93" s="192"/>
      <c r="G93" s="105">
        <f t="shared" si="13"/>
        <v>0</v>
      </c>
      <c r="H93" s="124" t="e">
        <f t="shared" si="14"/>
        <v>#DIV/0!</v>
      </c>
      <c r="J93" s="84"/>
    </row>
    <row r="94" spans="1:10" s="111" customFormat="1" ht="30" customHeight="1" x14ac:dyDescent="0.25">
      <c r="A94" s="87"/>
      <c r="B94" s="116" t="s">
        <v>243</v>
      </c>
      <c r="C94" s="155" t="s">
        <v>112</v>
      </c>
      <c r="D94" s="104" t="s">
        <v>91</v>
      </c>
      <c r="E94" s="162">
        <v>1</v>
      </c>
      <c r="F94" s="192"/>
      <c r="G94" s="105">
        <f t="shared" si="13"/>
        <v>0</v>
      </c>
      <c r="H94" s="124" t="e">
        <f t="shared" si="14"/>
        <v>#DIV/0!</v>
      </c>
      <c r="J94" s="84"/>
    </row>
    <row r="95" spans="1:10" s="111" customFormat="1" ht="30" customHeight="1" x14ac:dyDescent="0.25">
      <c r="A95" s="87"/>
      <c r="B95" s="116" t="s">
        <v>244</v>
      </c>
      <c r="C95" s="155" t="s">
        <v>154</v>
      </c>
      <c r="D95" s="104" t="s">
        <v>91</v>
      </c>
      <c r="E95" s="162">
        <v>12</v>
      </c>
      <c r="F95" s="192"/>
      <c r="G95" s="105">
        <f t="shared" si="13"/>
        <v>0</v>
      </c>
      <c r="H95" s="124" t="e">
        <f t="shared" si="14"/>
        <v>#DIV/0!</v>
      </c>
      <c r="J95" s="84"/>
    </row>
    <row r="96" spans="1:10" s="111" customFormat="1" ht="30" customHeight="1" x14ac:dyDescent="0.25">
      <c r="A96" s="87"/>
      <c r="B96" s="116" t="s">
        <v>245</v>
      </c>
      <c r="C96" s="155" t="s">
        <v>113</v>
      </c>
      <c r="D96" s="104" t="s">
        <v>91</v>
      </c>
      <c r="E96" s="162">
        <v>4</v>
      </c>
      <c r="F96" s="192"/>
      <c r="G96" s="105">
        <f t="shared" si="13"/>
        <v>0</v>
      </c>
      <c r="H96" s="124" t="e">
        <f t="shared" si="14"/>
        <v>#DIV/0!</v>
      </c>
      <c r="J96" s="84"/>
    </row>
    <row r="97" spans="1:10" s="111" customFormat="1" ht="30" customHeight="1" x14ac:dyDescent="0.25">
      <c r="A97" s="87"/>
      <c r="B97" s="116" t="s">
        <v>246</v>
      </c>
      <c r="C97" s="155" t="s">
        <v>114</v>
      </c>
      <c r="D97" s="104" t="s">
        <v>91</v>
      </c>
      <c r="E97" s="162">
        <v>4</v>
      </c>
      <c r="F97" s="192"/>
      <c r="G97" s="105">
        <f t="shared" si="13"/>
        <v>0</v>
      </c>
      <c r="H97" s="124" t="e">
        <f t="shared" si="14"/>
        <v>#DIV/0!</v>
      </c>
      <c r="J97" s="84"/>
    </row>
    <row r="98" spans="1:10" s="111" customFormat="1" ht="30" customHeight="1" x14ac:dyDescent="0.25">
      <c r="A98" s="87"/>
      <c r="B98" s="116" t="s">
        <v>247</v>
      </c>
      <c r="C98" s="155" t="s">
        <v>151</v>
      </c>
      <c r="D98" s="159" t="s">
        <v>67</v>
      </c>
      <c r="E98" s="162">
        <f>13*1.7</f>
        <v>22.099999999999998</v>
      </c>
      <c r="F98" s="192"/>
      <c r="G98" s="105">
        <f t="shared" si="13"/>
        <v>0</v>
      </c>
      <c r="H98" s="124" t="e">
        <f t="shared" si="14"/>
        <v>#DIV/0!</v>
      </c>
      <c r="J98" s="84"/>
    </row>
    <row r="99" spans="1:10" s="111" customFormat="1" ht="30" customHeight="1" x14ac:dyDescent="0.25">
      <c r="A99" s="87"/>
      <c r="B99" s="116" t="s">
        <v>248</v>
      </c>
      <c r="C99" s="155" t="s">
        <v>152</v>
      </c>
      <c r="D99" s="159" t="s">
        <v>67</v>
      </c>
      <c r="E99" s="162">
        <v>5.0999999999999996</v>
      </c>
      <c r="F99" s="192"/>
      <c r="G99" s="105">
        <f t="shared" si="13"/>
        <v>0</v>
      </c>
      <c r="H99" s="124" t="e">
        <f t="shared" si="14"/>
        <v>#DIV/0!</v>
      </c>
      <c r="J99" s="84"/>
    </row>
    <row r="100" spans="1:10" s="111" customFormat="1" ht="30" customHeight="1" x14ac:dyDescent="0.25">
      <c r="A100" s="87"/>
      <c r="B100" s="116" t="s">
        <v>249</v>
      </c>
      <c r="C100" s="155" t="s">
        <v>155</v>
      </c>
      <c r="D100" s="104" t="s">
        <v>91</v>
      </c>
      <c r="E100" s="162">
        <v>4</v>
      </c>
      <c r="F100" s="192"/>
      <c r="G100" s="105">
        <f t="shared" si="13"/>
        <v>0</v>
      </c>
      <c r="H100" s="124" t="e">
        <f t="shared" si="14"/>
        <v>#DIV/0!</v>
      </c>
      <c r="J100" s="84"/>
    </row>
    <row r="101" spans="1:10" s="111" customFormat="1" ht="30" customHeight="1" x14ac:dyDescent="0.25">
      <c r="A101" s="87"/>
      <c r="B101" s="116" t="s">
        <v>250</v>
      </c>
      <c r="C101" s="155" t="s">
        <v>161</v>
      </c>
      <c r="D101" s="104" t="s">
        <v>91</v>
      </c>
      <c r="E101" s="162">
        <v>3</v>
      </c>
      <c r="F101" s="192"/>
      <c r="G101" s="105">
        <f t="shared" si="13"/>
        <v>0</v>
      </c>
      <c r="H101" s="124" t="e">
        <f t="shared" si="14"/>
        <v>#DIV/0!</v>
      </c>
      <c r="J101" s="84"/>
    </row>
    <row r="102" spans="1:10" s="111" customFormat="1" ht="30" customHeight="1" x14ac:dyDescent="0.25">
      <c r="A102" s="87"/>
      <c r="B102" s="116" t="s">
        <v>251</v>
      </c>
      <c r="C102" s="155" t="s">
        <v>160</v>
      </c>
      <c r="D102" s="104" t="s">
        <v>91</v>
      </c>
      <c r="E102" s="162">
        <v>2</v>
      </c>
      <c r="F102" s="192"/>
      <c r="G102" s="105">
        <f t="shared" si="13"/>
        <v>0</v>
      </c>
      <c r="H102" s="124" t="e">
        <f t="shared" si="14"/>
        <v>#DIV/0!</v>
      </c>
      <c r="J102" s="84"/>
    </row>
    <row r="103" spans="1:10" s="111" customFormat="1" ht="30" customHeight="1" x14ac:dyDescent="0.25">
      <c r="A103" s="87"/>
      <c r="B103" s="116" t="s">
        <v>252</v>
      </c>
      <c r="C103" s="155" t="s">
        <v>156</v>
      </c>
      <c r="D103" s="104" t="s">
        <v>91</v>
      </c>
      <c r="E103" s="162">
        <v>2</v>
      </c>
      <c r="F103" s="192"/>
      <c r="G103" s="105">
        <f t="shared" si="13"/>
        <v>0</v>
      </c>
      <c r="H103" s="124" t="e">
        <f t="shared" si="14"/>
        <v>#DIV/0!</v>
      </c>
      <c r="J103" s="84"/>
    </row>
    <row r="104" spans="1:10" s="111" customFormat="1" ht="30" customHeight="1" x14ac:dyDescent="0.25">
      <c r="A104" s="87"/>
      <c r="B104" s="116" t="s">
        <v>253</v>
      </c>
      <c r="C104" s="155" t="s">
        <v>157</v>
      </c>
      <c r="D104" s="104" t="s">
        <v>91</v>
      </c>
      <c r="E104" s="162">
        <v>10</v>
      </c>
      <c r="F104" s="192"/>
      <c r="G104" s="105">
        <f t="shared" si="13"/>
        <v>0</v>
      </c>
      <c r="H104" s="124" t="e">
        <f t="shared" si="14"/>
        <v>#DIV/0!</v>
      </c>
      <c r="J104" s="84"/>
    </row>
    <row r="105" spans="1:10" s="111" customFormat="1" ht="30" customHeight="1" x14ac:dyDescent="0.25">
      <c r="A105" s="87"/>
      <c r="B105" s="116" t="s">
        <v>254</v>
      </c>
      <c r="C105" s="160" t="s">
        <v>158</v>
      </c>
      <c r="D105" s="104" t="s">
        <v>91</v>
      </c>
      <c r="E105" s="163">
        <v>1</v>
      </c>
      <c r="F105" s="192"/>
      <c r="G105" s="105">
        <f t="shared" si="13"/>
        <v>0</v>
      </c>
      <c r="H105" s="124" t="e">
        <f t="shared" si="14"/>
        <v>#DIV/0!</v>
      </c>
      <c r="J105" s="84"/>
    </row>
    <row r="106" spans="1:10" s="111" customFormat="1" ht="30" customHeight="1" x14ac:dyDescent="0.25">
      <c r="A106" s="87"/>
      <c r="B106" s="116" t="s">
        <v>255</v>
      </c>
      <c r="C106" s="160" t="s">
        <v>159</v>
      </c>
      <c r="D106" s="104" t="s">
        <v>91</v>
      </c>
      <c r="E106" s="162">
        <v>1</v>
      </c>
      <c r="F106" s="192"/>
      <c r="G106" s="105">
        <f t="shared" si="13"/>
        <v>0</v>
      </c>
      <c r="H106" s="124" t="e">
        <f t="shared" si="14"/>
        <v>#DIV/0!</v>
      </c>
      <c r="J106" s="84"/>
    </row>
    <row r="107" spans="1:10" s="111" customFormat="1" x14ac:dyDescent="0.25">
      <c r="A107" s="87"/>
      <c r="B107" s="116"/>
      <c r="C107" s="176"/>
      <c r="D107" s="104"/>
      <c r="E107" s="105"/>
      <c r="F107" s="105"/>
      <c r="G107" s="105"/>
      <c r="H107" s="125"/>
      <c r="J107" s="84"/>
    </row>
    <row r="108" spans="1:10" s="96" customFormat="1" x14ac:dyDescent="0.25">
      <c r="A108" s="87"/>
      <c r="B108" s="115" t="s">
        <v>76</v>
      </c>
      <c r="C108" s="80" t="s">
        <v>69</v>
      </c>
      <c r="D108" s="71"/>
      <c r="E108" s="72"/>
      <c r="F108" s="72"/>
      <c r="G108" s="72">
        <f>SUM(G109:G110)</f>
        <v>0</v>
      </c>
      <c r="H108" s="123" t="e">
        <f>G108/G112</f>
        <v>#DIV/0!</v>
      </c>
      <c r="J108" s="84"/>
    </row>
    <row r="109" spans="1:10" s="111" customFormat="1" x14ac:dyDescent="0.25">
      <c r="A109" s="87"/>
      <c r="B109" s="86" t="s">
        <v>83</v>
      </c>
      <c r="C109" s="81" t="s">
        <v>176</v>
      </c>
      <c r="D109" s="63" t="s">
        <v>119</v>
      </c>
      <c r="E109" s="6">
        <v>12</v>
      </c>
      <c r="F109" s="189"/>
      <c r="G109" s="62">
        <f>F109*E109</f>
        <v>0</v>
      </c>
      <c r="H109" s="124" t="e">
        <f t="shared" ref="H109:H110" si="15">G109/$G$112</f>
        <v>#DIV/0!</v>
      </c>
      <c r="J109" s="84"/>
    </row>
    <row r="110" spans="1:10" s="106" customFormat="1" x14ac:dyDescent="0.25">
      <c r="A110" s="87"/>
      <c r="B110" s="86" t="s">
        <v>118</v>
      </c>
      <c r="C110" s="81" t="s">
        <v>181</v>
      </c>
      <c r="D110" s="63" t="s">
        <v>89</v>
      </c>
      <c r="E110" s="6">
        <v>1573.9</v>
      </c>
      <c r="F110" s="189"/>
      <c r="G110" s="62">
        <f>F110*E110</f>
        <v>0</v>
      </c>
      <c r="H110" s="124" t="e">
        <f t="shared" si="15"/>
        <v>#DIV/0!</v>
      </c>
      <c r="J110" s="84"/>
    </row>
    <row r="111" spans="1:10" x14ac:dyDescent="0.25">
      <c r="B111" s="126"/>
      <c r="C111" s="81"/>
      <c r="D111" s="63"/>
      <c r="E111" s="6"/>
      <c r="F111" s="6"/>
      <c r="G111" s="6"/>
      <c r="H111" s="124"/>
    </row>
    <row r="112" spans="1:10" x14ac:dyDescent="0.25">
      <c r="B112" s="127"/>
      <c r="C112" s="82" t="s">
        <v>13</v>
      </c>
      <c r="D112" s="73"/>
      <c r="E112" s="74"/>
      <c r="F112" s="74"/>
      <c r="G112" s="74">
        <f>G108+G20+G17+G8</f>
        <v>0</v>
      </c>
      <c r="H112" s="74"/>
    </row>
    <row r="113" spans="1:10" x14ac:dyDescent="0.25">
      <c r="B113" s="86"/>
      <c r="C113" s="81"/>
      <c r="D113" s="63"/>
      <c r="E113" s="6"/>
      <c r="F113" s="6"/>
      <c r="G113" s="6"/>
      <c r="H113" s="6"/>
    </row>
    <row r="114" spans="1:10" s="40" customFormat="1" x14ac:dyDescent="0.25">
      <c r="A114" s="88"/>
      <c r="B114" s="115" t="s">
        <v>81</v>
      </c>
      <c r="C114" s="80" t="s">
        <v>33</v>
      </c>
      <c r="D114" s="71" t="s">
        <v>12</v>
      </c>
      <c r="E114" s="198">
        <f>BDI!D23</f>
        <v>0</v>
      </c>
      <c r="F114" s="72"/>
      <c r="G114" s="72">
        <f>E114*G112</f>
        <v>0</v>
      </c>
      <c r="H114" s="72"/>
      <c r="I114" s="41"/>
      <c r="J114" s="89"/>
    </row>
    <row r="115" spans="1:10" x14ac:dyDescent="0.25">
      <c r="B115" s="86"/>
      <c r="C115" s="81"/>
      <c r="D115" s="63"/>
      <c r="E115" s="6"/>
      <c r="F115" s="6"/>
      <c r="G115" s="6"/>
      <c r="H115" s="6"/>
    </row>
    <row r="116" spans="1:10" x14ac:dyDescent="0.25">
      <c r="B116" s="127"/>
      <c r="C116" s="82" t="s">
        <v>14</v>
      </c>
      <c r="D116" s="73"/>
      <c r="E116" s="74"/>
      <c r="F116" s="74"/>
      <c r="G116" s="74">
        <f>G112+G114</f>
        <v>0</v>
      </c>
      <c r="H116" s="74"/>
    </row>
    <row r="118" spans="1:10" ht="30.75" customHeight="1" x14ac:dyDescent="0.25">
      <c r="B118" s="217" t="s">
        <v>271</v>
      </c>
      <c r="C118" s="217"/>
      <c r="D118" s="217"/>
      <c r="E118" s="217"/>
      <c r="F118" s="217"/>
      <c r="G118" s="217"/>
      <c r="H118" s="217"/>
    </row>
  </sheetData>
  <sheetProtection algorithmName="SHA-512" hashValue="iNmpglnD5pP9Q4eVsUvbXKc7EhZWQtDFusMJ/0fYouhog/QAOO8pDqr5pdLV8SDFoKQHNJlQ+s3u5JPaxd3DKQ==" saltValue="eQPbmka5bxzfmu8aZvuwhA==" spinCount="100000" sheet="1" objects="1" scenarios="1"/>
  <autoFilter ref="B6:H116" xr:uid="{00000000-0009-0000-0000-000002000000}"/>
  <mergeCells count="11">
    <mergeCell ref="B118:H118"/>
    <mergeCell ref="C2:G5"/>
    <mergeCell ref="B2:B5"/>
    <mergeCell ref="B1:H1"/>
    <mergeCell ref="H6:H7"/>
    <mergeCell ref="B6:B7"/>
    <mergeCell ref="C6:C7"/>
    <mergeCell ref="D6:D7"/>
    <mergeCell ref="E6:E7"/>
    <mergeCell ref="F6:F7"/>
    <mergeCell ref="G6:G7"/>
  </mergeCells>
  <phoneticPr fontId="28" type="noConversion"/>
  <pageMargins left="0.51181102362204722" right="0.51181102362204722" top="0.78740157480314965" bottom="0.78740157480314965" header="0.31496062992125984" footer="0.31496062992125984"/>
  <pageSetup paperSize="9" scale="46" fitToHeight="0" orientation="portrait" r:id="rId1"/>
  <headerFooter>
    <oddFooter>Página &amp;P&amp;RItem 01 - ORÇAMENTO - PRÉDIO A (21_10_2019)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I22"/>
  <sheetViews>
    <sheetView tabSelected="1" view="pageBreakPreview" zoomScale="60" zoomScaleNormal="70" workbookViewId="0">
      <pane xSplit="5" ySplit="7" topLeftCell="F8" activePane="bottomRight" state="frozen"/>
      <selection activeCell="B7" sqref="B7"/>
      <selection pane="topRight" activeCell="B7" sqref="B7"/>
      <selection pane="bottomLeft" activeCell="B7" sqref="B7"/>
      <selection pane="bottomRight" activeCell="H21" sqref="H21"/>
    </sheetView>
  </sheetViews>
  <sheetFormatPr defaultRowHeight="15" x14ac:dyDescent="0.25"/>
  <cols>
    <col min="2" max="2" width="12.7109375" style="1" customWidth="1"/>
    <col min="3" max="3" width="100.7109375" style="2" customWidth="1"/>
    <col min="4" max="4" width="20.7109375" style="109" customWidth="1"/>
    <col min="5" max="5" width="20.7109375" style="19" customWidth="1"/>
    <col min="6" max="7" width="30.7109375" style="14" customWidth="1"/>
    <col min="8" max="8" width="30.7109375" style="7" customWidth="1"/>
  </cols>
  <sheetData>
    <row r="1" spans="2:9" s="111" customFormat="1" ht="43.5" customHeight="1" x14ac:dyDescent="0.25">
      <c r="B1" s="245" t="s">
        <v>270</v>
      </c>
      <c r="C1" s="245"/>
      <c r="D1" s="245"/>
      <c r="E1" s="245"/>
      <c r="F1" s="245"/>
      <c r="G1" s="245"/>
      <c r="H1" s="245"/>
    </row>
    <row r="2" spans="2:9" ht="25.9" customHeight="1" x14ac:dyDescent="0.4">
      <c r="B2" s="239" t="s">
        <v>178</v>
      </c>
      <c r="C2" s="240"/>
      <c r="D2" s="248" t="s">
        <v>21</v>
      </c>
      <c r="E2" s="249"/>
      <c r="F2" s="249"/>
      <c r="G2" s="249"/>
      <c r="H2" s="250"/>
      <c r="I2" s="85"/>
    </row>
    <row r="3" spans="2:9" ht="24.95" customHeight="1" x14ac:dyDescent="0.4">
      <c r="B3" s="241"/>
      <c r="C3" s="242"/>
      <c r="D3" s="251"/>
      <c r="E3" s="252"/>
      <c r="F3" s="252"/>
      <c r="G3" s="252"/>
      <c r="H3" s="253"/>
      <c r="I3" s="85"/>
    </row>
    <row r="4" spans="2:9" ht="24.95" customHeight="1" x14ac:dyDescent="0.25">
      <c r="B4" s="241"/>
      <c r="C4" s="242"/>
      <c r="D4" s="251"/>
      <c r="E4" s="252"/>
      <c r="F4" s="252"/>
      <c r="G4" s="252"/>
      <c r="H4" s="253"/>
    </row>
    <row r="5" spans="2:9" ht="24.95" customHeight="1" thickBot="1" x14ac:dyDescent="0.3">
      <c r="B5" s="243"/>
      <c r="C5" s="244"/>
      <c r="D5" s="254"/>
      <c r="E5" s="255"/>
      <c r="F5" s="255"/>
      <c r="G5" s="255"/>
      <c r="H5" s="256"/>
    </row>
    <row r="6" spans="2:9" ht="24.95" customHeight="1" x14ac:dyDescent="0.25">
      <c r="B6" s="261" t="s">
        <v>0</v>
      </c>
      <c r="C6" s="263" t="s">
        <v>17</v>
      </c>
      <c r="D6" s="259" t="s">
        <v>87</v>
      </c>
      <c r="E6" s="257" t="s">
        <v>9</v>
      </c>
      <c r="F6" s="236" t="s">
        <v>268</v>
      </c>
      <c r="G6" s="237"/>
      <c r="H6" s="238"/>
    </row>
    <row r="7" spans="2:9" ht="39.950000000000003" customHeight="1" x14ac:dyDescent="0.25">
      <c r="B7" s="262"/>
      <c r="C7" s="264"/>
      <c r="D7" s="260"/>
      <c r="E7" s="258"/>
      <c r="F7" s="193">
        <v>1</v>
      </c>
      <c r="G7" s="193">
        <v>2</v>
      </c>
      <c r="H7" s="193">
        <v>3</v>
      </c>
    </row>
    <row r="8" spans="2:9" ht="19.5" customHeight="1" x14ac:dyDescent="0.25">
      <c r="B8" s="128"/>
      <c r="C8" s="16"/>
      <c r="D8" s="107"/>
      <c r="E8" s="17"/>
      <c r="F8" s="18"/>
      <c r="G8" s="18"/>
      <c r="H8" s="129"/>
    </row>
    <row r="9" spans="2:9" ht="20.100000000000001" customHeight="1" x14ac:dyDescent="0.3">
      <c r="B9" s="232" t="s">
        <v>3</v>
      </c>
      <c r="C9" s="234" t="s">
        <v>22</v>
      </c>
      <c r="D9" s="246">
        <f>Sintetico!C8*('Global Estimado'!E114+1)</f>
        <v>0</v>
      </c>
      <c r="E9" s="31" t="s">
        <v>29</v>
      </c>
      <c r="F9" s="91">
        <f>$D$9*F10</f>
        <v>0</v>
      </c>
      <c r="G9" s="91">
        <f t="shared" ref="G9:H9" si="0">$D$9*G10</f>
        <v>0</v>
      </c>
      <c r="H9" s="91">
        <f t="shared" si="0"/>
        <v>0</v>
      </c>
    </row>
    <row r="10" spans="2:9" s="59" customFormat="1" ht="20.100000000000001" customHeight="1" x14ac:dyDescent="0.3">
      <c r="B10" s="233"/>
      <c r="C10" s="235"/>
      <c r="D10" s="247"/>
      <c r="E10" s="20" t="s">
        <v>12</v>
      </c>
      <c r="F10" s="199"/>
      <c r="G10" s="199"/>
      <c r="H10" s="199"/>
    </row>
    <row r="11" spans="2:9" s="69" customFormat="1" ht="20.100000000000001" customHeight="1" x14ac:dyDescent="0.3">
      <c r="B11" s="232" t="s">
        <v>4</v>
      </c>
      <c r="C11" s="234" t="s">
        <v>51</v>
      </c>
      <c r="D11" s="246">
        <f>Sintetico!C9*('Global Estimado'!E114+1)</f>
        <v>0</v>
      </c>
      <c r="E11" s="31" t="s">
        <v>29</v>
      </c>
      <c r="F11" s="91">
        <f>$D$11*F12</f>
        <v>0</v>
      </c>
      <c r="G11" s="91">
        <f t="shared" ref="G11:H11" si="1">$D$11*G12</f>
        <v>0</v>
      </c>
      <c r="H11" s="91">
        <f t="shared" si="1"/>
        <v>0</v>
      </c>
    </row>
    <row r="12" spans="2:9" s="69" customFormat="1" ht="20.100000000000001" customHeight="1" x14ac:dyDescent="0.3">
      <c r="B12" s="233"/>
      <c r="C12" s="235"/>
      <c r="D12" s="247"/>
      <c r="E12" s="20" t="s">
        <v>12</v>
      </c>
      <c r="F12" s="199"/>
      <c r="G12" s="199"/>
      <c r="H12" s="199"/>
    </row>
    <row r="13" spans="2:9" s="90" customFormat="1" ht="20.100000000000001" customHeight="1" x14ac:dyDescent="0.3">
      <c r="B13" s="232" t="s">
        <v>5</v>
      </c>
      <c r="C13" s="234" t="s">
        <v>88</v>
      </c>
      <c r="D13" s="246">
        <f>Sintetico!C10*('Global Estimado'!E114+1)</f>
        <v>0</v>
      </c>
      <c r="E13" s="31" t="s">
        <v>29</v>
      </c>
      <c r="F13" s="91">
        <f>$D$13*F14</f>
        <v>0</v>
      </c>
      <c r="G13" s="91">
        <f t="shared" ref="G13:H13" si="2">$D$13*G14</f>
        <v>0</v>
      </c>
      <c r="H13" s="91">
        <f t="shared" si="2"/>
        <v>0</v>
      </c>
    </row>
    <row r="14" spans="2:9" s="90" customFormat="1" ht="20.100000000000001" customHeight="1" x14ac:dyDescent="0.3">
      <c r="B14" s="233"/>
      <c r="C14" s="235"/>
      <c r="D14" s="247"/>
      <c r="E14" s="20" t="s">
        <v>12</v>
      </c>
      <c r="F14" s="199"/>
      <c r="G14" s="199"/>
      <c r="H14" s="199"/>
    </row>
    <row r="15" spans="2:9" s="90" customFormat="1" ht="20.100000000000001" customHeight="1" x14ac:dyDescent="0.3">
      <c r="B15" s="232" t="s">
        <v>6</v>
      </c>
      <c r="C15" s="234" t="s">
        <v>69</v>
      </c>
      <c r="D15" s="246">
        <f>Sintetico!C11*('Global Estimado'!E114+1)</f>
        <v>0</v>
      </c>
      <c r="E15" s="31" t="s">
        <v>29</v>
      </c>
      <c r="F15" s="91">
        <f t="shared" ref="F15:G15" si="3">$D$15*F16</f>
        <v>0</v>
      </c>
      <c r="G15" s="91">
        <f t="shared" si="3"/>
        <v>0</v>
      </c>
      <c r="H15" s="91">
        <f>$D$15*H16</f>
        <v>0</v>
      </c>
    </row>
    <row r="16" spans="2:9" s="90" customFormat="1" ht="20.100000000000001" customHeight="1" x14ac:dyDescent="0.3">
      <c r="B16" s="233"/>
      <c r="C16" s="235"/>
      <c r="D16" s="247"/>
      <c r="E16" s="20" t="s">
        <v>12</v>
      </c>
      <c r="F16" s="199"/>
      <c r="G16" s="199"/>
      <c r="H16" s="199"/>
    </row>
    <row r="17" spans="2:8" ht="33.75" customHeight="1" x14ac:dyDescent="0.25">
      <c r="B17" s="130"/>
      <c r="C17" s="194" t="s">
        <v>269</v>
      </c>
      <c r="D17" s="195">
        <f>SUM(D9:D16)</f>
        <v>0</v>
      </c>
      <c r="E17" s="67"/>
      <c r="F17" s="4"/>
      <c r="G17" s="4"/>
      <c r="H17" s="4"/>
    </row>
    <row r="18" spans="2:8" ht="26.25" x14ac:dyDescent="0.4">
      <c r="B18" s="131" t="s">
        <v>59</v>
      </c>
      <c r="C18" s="65"/>
      <c r="D18" s="108"/>
      <c r="E18" s="66"/>
      <c r="F18" s="30">
        <f>F9+F11+F13+F15</f>
        <v>0</v>
      </c>
      <c r="G18" s="30">
        <f t="shared" ref="G18:H18" si="4">G9+G11+G13+G15</f>
        <v>0</v>
      </c>
      <c r="H18" s="30">
        <f t="shared" si="4"/>
        <v>0</v>
      </c>
    </row>
    <row r="19" spans="2:8" s="64" customFormat="1" ht="26.25" x14ac:dyDescent="0.4">
      <c r="B19" s="132" t="s">
        <v>60</v>
      </c>
      <c r="C19" s="65"/>
      <c r="D19" s="108"/>
      <c r="E19" s="66"/>
      <c r="F19" s="196" t="e">
        <f>F18/$D$17</f>
        <v>#DIV/0!</v>
      </c>
      <c r="G19" s="196" t="e">
        <f t="shared" ref="G19:H19" si="5">G18/$D$17</f>
        <v>#DIV/0!</v>
      </c>
      <c r="H19" s="196" t="e">
        <f t="shared" si="5"/>
        <v>#DIV/0!</v>
      </c>
    </row>
    <row r="20" spans="2:8" ht="26.25" x14ac:dyDescent="0.4">
      <c r="B20" s="131" t="s">
        <v>61</v>
      </c>
      <c r="C20" s="65"/>
      <c r="D20" s="108"/>
      <c r="E20" s="66"/>
      <c r="F20" s="30">
        <f>F18</f>
        <v>0</v>
      </c>
      <c r="G20" s="30">
        <f>F20+G18</f>
        <v>0</v>
      </c>
      <c r="H20" s="30">
        <f>G20+H18</f>
        <v>0</v>
      </c>
    </row>
    <row r="21" spans="2:8" ht="26.25" x14ac:dyDescent="0.4">
      <c r="B21" s="132" t="s">
        <v>62</v>
      </c>
      <c r="C21" s="65"/>
      <c r="D21" s="108"/>
      <c r="E21" s="66"/>
      <c r="F21" s="298" t="e">
        <f>F20/$D$17</f>
        <v>#DIV/0!</v>
      </c>
      <c r="G21" s="298" t="e">
        <f t="shared" ref="G21:H21" si="6">G20/$D$17</f>
        <v>#DIV/0!</v>
      </c>
      <c r="H21" s="298" t="e">
        <f t="shared" si="6"/>
        <v>#DIV/0!</v>
      </c>
    </row>
    <row r="22" spans="2:8" ht="84" customHeight="1" x14ac:dyDescent="0.25">
      <c r="B22" s="231" t="s">
        <v>271</v>
      </c>
      <c r="C22" s="231"/>
      <c r="D22" s="231"/>
      <c r="E22" s="231"/>
      <c r="F22" s="231"/>
      <c r="G22" s="231"/>
      <c r="H22" s="231"/>
    </row>
  </sheetData>
  <sheetProtection algorithmName="SHA-512" hashValue="x5nkLDGOJ2RTDwCtF9bAqpAuaTMN8VUKr0GQq3t/HB8iai9Vk6Br/NeOEk3jMDT3lYEof/x9JDozNlE5KmbUfA==" saltValue="7U9BMNlz2vs5nifpgSlUog==" spinCount="100000" sheet="1" objects="1" scenarios="1"/>
  <mergeCells count="21">
    <mergeCell ref="B1:H1"/>
    <mergeCell ref="D9:D10"/>
    <mergeCell ref="D2:H5"/>
    <mergeCell ref="D15:D16"/>
    <mergeCell ref="B15:B16"/>
    <mergeCell ref="C15:C16"/>
    <mergeCell ref="D13:D14"/>
    <mergeCell ref="B13:B14"/>
    <mergeCell ref="C13:C14"/>
    <mergeCell ref="D11:D12"/>
    <mergeCell ref="E6:E7"/>
    <mergeCell ref="D6:D7"/>
    <mergeCell ref="C9:C10"/>
    <mergeCell ref="B9:B10"/>
    <mergeCell ref="B6:B7"/>
    <mergeCell ref="C6:C7"/>
    <mergeCell ref="B22:H22"/>
    <mergeCell ref="B11:B12"/>
    <mergeCell ref="C11:C12"/>
    <mergeCell ref="F6:H6"/>
    <mergeCell ref="B2:C5"/>
  </mergeCells>
  <pageMargins left="0.51181102362204722" right="0.51181102362204722" top="0.78740157480314965" bottom="0.78740157480314965" header="0.31496062992125984" footer="0.31496062992125984"/>
  <pageSetup paperSize="9" scale="55" fitToHeight="0" orientation="landscape" r:id="rId1"/>
  <headerFooter>
    <oddFooter>&amp;L&amp;A&amp;CPágina &amp;P de &amp;N&amp;RRegis da SilvaCREA SC 115225-0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M13"/>
  <sheetViews>
    <sheetView view="pageBreakPreview" zoomScale="90" zoomScaleSheetLayoutView="90" workbookViewId="0">
      <pane ySplit="9" topLeftCell="A10" activePane="bottomLeft" state="frozen"/>
      <selection activeCell="B7" sqref="B7"/>
      <selection pane="bottomLeft" activeCell="H11" activeCellId="2" sqref="B12:J12 B1:J1 H11"/>
    </sheetView>
  </sheetViews>
  <sheetFormatPr defaultColWidth="9.140625" defaultRowHeight="15" x14ac:dyDescent="0.25"/>
  <cols>
    <col min="1" max="1" width="9.140625" style="46"/>
    <col min="2" max="4" width="14.7109375" style="1" customWidth="1"/>
    <col min="5" max="5" width="46.5703125" style="2" bestFit="1" customWidth="1"/>
    <col min="6" max="6" width="14.7109375" style="8" customWidth="1"/>
    <col min="7" max="7" width="14.7109375" style="7" customWidth="1"/>
    <col min="8" max="10" width="15.7109375" style="7" customWidth="1"/>
    <col min="11" max="11" width="10.42578125" style="46" customWidth="1"/>
    <col min="12" max="12" width="10.140625" style="46" bestFit="1" customWidth="1"/>
    <col min="13" max="13" width="23.7109375" style="46" bestFit="1" customWidth="1"/>
    <col min="14" max="14" width="8.7109375" style="46" customWidth="1"/>
    <col min="15" max="15" width="10.7109375" style="46" customWidth="1"/>
    <col min="16" max="16" width="12.85546875" style="46" bestFit="1" customWidth="1"/>
    <col min="17" max="17" width="10.5703125" style="46" bestFit="1" customWidth="1"/>
    <col min="18" max="16384" width="9.140625" style="46"/>
  </cols>
  <sheetData>
    <row r="1" spans="2:13" s="111" customFormat="1" ht="42.75" customHeight="1" x14ac:dyDescent="0.25">
      <c r="B1" s="274" t="s">
        <v>270</v>
      </c>
      <c r="C1" s="274"/>
      <c r="D1" s="274"/>
      <c r="E1" s="274"/>
      <c r="F1" s="274"/>
      <c r="G1" s="274"/>
      <c r="H1" s="274"/>
      <c r="I1" s="274"/>
      <c r="J1" s="274"/>
    </row>
    <row r="2" spans="2:13" ht="14.45" customHeight="1" x14ac:dyDescent="0.25">
      <c r="B2" s="268" t="s">
        <v>178</v>
      </c>
      <c r="C2" s="269"/>
      <c r="D2" s="269"/>
      <c r="E2" s="275" t="s">
        <v>50</v>
      </c>
      <c r="F2" s="275"/>
      <c r="G2" s="275"/>
      <c r="H2" s="275"/>
      <c r="I2" s="275"/>
      <c r="J2" s="276"/>
    </row>
    <row r="3" spans="2:13" ht="26.25" customHeight="1" x14ac:dyDescent="0.25">
      <c r="B3" s="270"/>
      <c r="C3" s="271"/>
      <c r="D3" s="271"/>
      <c r="E3" s="277"/>
      <c r="F3" s="277"/>
      <c r="G3" s="277"/>
      <c r="H3" s="277"/>
      <c r="I3" s="277"/>
      <c r="J3" s="278"/>
    </row>
    <row r="4" spans="2:13" ht="15" customHeight="1" x14ac:dyDescent="0.25">
      <c r="B4" s="270"/>
      <c r="C4" s="271"/>
      <c r="D4" s="271"/>
      <c r="E4" s="277"/>
      <c r="F4" s="277"/>
      <c r="G4" s="277"/>
      <c r="H4" s="277"/>
      <c r="I4" s="277"/>
      <c r="J4" s="278"/>
    </row>
    <row r="5" spans="2:13" ht="15.75" customHeight="1" thickBot="1" x14ac:dyDescent="0.3">
      <c r="B5" s="272"/>
      <c r="C5" s="273"/>
      <c r="D5" s="273"/>
      <c r="E5" s="277"/>
      <c r="F5" s="277"/>
      <c r="G5" s="277"/>
      <c r="H5" s="277"/>
      <c r="I5" s="277"/>
      <c r="J5" s="278"/>
    </row>
    <row r="6" spans="2:13" ht="15" customHeight="1" x14ac:dyDescent="0.25">
      <c r="B6" s="279" t="s">
        <v>54</v>
      </c>
      <c r="C6" s="280"/>
      <c r="D6" s="279"/>
      <c r="E6" s="51" t="s">
        <v>58</v>
      </c>
      <c r="F6" s="49" t="s">
        <v>55</v>
      </c>
      <c r="G6" s="50" t="s">
        <v>56</v>
      </c>
      <c r="H6" s="54"/>
      <c r="I6" s="56"/>
      <c r="J6" s="133"/>
    </row>
    <row r="7" spans="2:13" ht="31.5" customHeight="1" thickBot="1" x14ac:dyDescent="0.3">
      <c r="B7" s="281"/>
      <c r="C7" s="282"/>
      <c r="D7" s="281"/>
      <c r="E7" s="92">
        <v>3</v>
      </c>
      <c r="F7" s="53">
        <f>(J11+J12)*1</f>
        <v>0</v>
      </c>
      <c r="G7" s="52">
        <f>F7*E7</f>
        <v>0</v>
      </c>
      <c r="H7" s="55"/>
      <c r="I7" s="56"/>
      <c r="J7" s="133"/>
      <c r="M7" s="13"/>
    </row>
    <row r="8" spans="2:13" ht="15.75" thickBot="1" x14ac:dyDescent="0.3">
      <c r="B8" s="130"/>
      <c r="C8" s="57"/>
      <c r="D8" s="57"/>
      <c r="E8" s="32"/>
      <c r="F8" s="15"/>
      <c r="G8" s="14"/>
      <c r="H8" s="14"/>
      <c r="I8" s="14"/>
      <c r="J8" s="134"/>
    </row>
    <row r="9" spans="2:13" s="2" customFormat="1" ht="30" x14ac:dyDescent="0.25">
      <c r="B9" s="76" t="s">
        <v>0</v>
      </c>
      <c r="C9" s="76" t="s">
        <v>63</v>
      </c>
      <c r="D9" s="76" t="s">
        <v>52</v>
      </c>
      <c r="E9" s="112" t="s">
        <v>2</v>
      </c>
      <c r="F9" s="112" t="s">
        <v>9</v>
      </c>
      <c r="G9" s="45" t="s">
        <v>53</v>
      </c>
      <c r="H9" s="45" t="s">
        <v>65</v>
      </c>
      <c r="I9" s="45" t="s">
        <v>57</v>
      </c>
      <c r="J9" s="45" t="s">
        <v>8</v>
      </c>
    </row>
    <row r="10" spans="2:13" s="40" customFormat="1" ht="30" x14ac:dyDescent="0.25">
      <c r="B10" s="135" t="s">
        <v>74</v>
      </c>
      <c r="C10" s="48"/>
      <c r="D10" s="48"/>
      <c r="E10" s="42" t="s">
        <v>51</v>
      </c>
      <c r="F10" s="43"/>
      <c r="G10" s="44"/>
      <c r="H10" s="44"/>
      <c r="I10" s="44"/>
      <c r="J10" s="44"/>
    </row>
    <row r="11" spans="2:13" s="84" customFormat="1" x14ac:dyDescent="0.25">
      <c r="B11" s="70" t="s">
        <v>70</v>
      </c>
      <c r="C11" s="70" t="s">
        <v>64</v>
      </c>
      <c r="D11" s="70" t="s">
        <v>264</v>
      </c>
      <c r="E11" s="81" t="s">
        <v>265</v>
      </c>
      <c r="F11" s="63" t="s">
        <v>10</v>
      </c>
      <c r="G11" s="6">
        <v>55</v>
      </c>
      <c r="H11" s="191"/>
      <c r="I11" s="6">
        <f>G11</f>
        <v>55</v>
      </c>
      <c r="J11" s="6">
        <f>I11*H11</f>
        <v>0</v>
      </c>
    </row>
    <row r="12" spans="2:13" s="84" customFormat="1" ht="41.25" customHeight="1" x14ac:dyDescent="0.25">
      <c r="B12" s="265" t="s">
        <v>271</v>
      </c>
      <c r="C12" s="266"/>
      <c r="D12" s="266"/>
      <c r="E12" s="266"/>
      <c r="F12" s="266"/>
      <c r="G12" s="266"/>
      <c r="H12" s="266"/>
      <c r="I12" s="266"/>
      <c r="J12" s="267"/>
    </row>
    <row r="13" spans="2:13" s="68" customFormat="1" x14ac:dyDescent="0.25">
      <c r="B13" s="57"/>
      <c r="C13" s="77"/>
      <c r="D13" s="77"/>
      <c r="E13" s="32"/>
      <c r="F13" s="15"/>
      <c r="G13" s="78"/>
      <c r="H13" s="79"/>
      <c r="I13" s="78"/>
      <c r="J13" s="14"/>
      <c r="M13" s="13"/>
    </row>
  </sheetData>
  <sheetProtection algorithmName="SHA-512" hashValue="KTqWrysC1kHhQFt9B6Kz/w52PAhBWEyM7VNg+m45AkXIietipwiQUZYGjkGcXSaGQGf1ZJXdeu5kXbRAniidhg==" saltValue="4Q7qIeChDu2WgG0C85ZAmA==" spinCount="100000" sheet="1" objects="1" scenarios="1"/>
  <mergeCells count="5">
    <mergeCell ref="B12:J12"/>
    <mergeCell ref="B2:D5"/>
    <mergeCell ref="B1:J1"/>
    <mergeCell ref="E2:J5"/>
    <mergeCell ref="B6:D7"/>
  </mergeCells>
  <pageMargins left="0.51181102362204722" right="0.51181102362204722" top="0.78740157480314965" bottom="0.78740157480314965" header="0.31496062992125984" footer="0.31496062992125984"/>
  <pageSetup paperSize="9" scale="55" fitToHeight="0" orientation="portrait" r:id="rId1"/>
  <headerFooter>
    <oddFooter>&amp;L&amp;A&amp;CPágina &amp;P de &amp;N&amp;RRegis da SilvaCREA SC 115225-0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97A05-01E7-4C87-A7BE-34BB792AD561}">
  <sheetPr>
    <pageSetUpPr fitToPage="1"/>
  </sheetPr>
  <dimension ref="A1:F39"/>
  <sheetViews>
    <sheetView view="pageBreakPreview" zoomScaleSheetLayoutView="100" workbookViewId="0">
      <pane ySplit="7" topLeftCell="A11" activePane="bottomLeft" state="frozen"/>
      <selection activeCell="B7" sqref="B7"/>
      <selection pane="bottomLeft" activeCell="C33" sqref="C33"/>
    </sheetView>
  </sheetViews>
  <sheetFormatPr defaultColWidth="9.140625" defaultRowHeight="15" x14ac:dyDescent="0.25"/>
  <cols>
    <col min="1" max="1" width="9.140625" style="21" customWidth="1"/>
    <col min="2" max="2" width="7.5703125" style="22" customWidth="1"/>
    <col min="3" max="3" width="91.42578125" style="29" customWidth="1"/>
    <col min="4" max="4" width="14.7109375" style="28" bestFit="1" customWidth="1"/>
    <col min="5" max="16384" width="9.140625" style="21"/>
  </cols>
  <sheetData>
    <row r="1" spans="1:4" ht="39.75" customHeight="1" x14ac:dyDescent="0.25">
      <c r="B1" s="245" t="s">
        <v>270</v>
      </c>
      <c r="C1" s="245"/>
      <c r="D1" s="245"/>
    </row>
    <row r="2" spans="1:4" ht="15" customHeight="1" x14ac:dyDescent="0.25">
      <c r="B2" s="283" t="s">
        <v>45</v>
      </c>
      <c r="C2" s="284"/>
      <c r="D2" s="289"/>
    </row>
    <row r="3" spans="1:4" ht="15" customHeight="1" x14ac:dyDescent="0.25">
      <c r="B3" s="285"/>
      <c r="C3" s="286"/>
      <c r="D3" s="290"/>
    </row>
    <row r="4" spans="1:4" ht="15" customHeight="1" x14ac:dyDescent="0.25">
      <c r="B4" s="285"/>
      <c r="C4" s="286"/>
      <c r="D4" s="290"/>
    </row>
    <row r="5" spans="1:4" ht="15.75" customHeight="1" thickBot="1" x14ac:dyDescent="0.3">
      <c r="B5" s="287"/>
      <c r="C5" s="288"/>
      <c r="D5" s="291"/>
    </row>
    <row r="6" spans="1:4" ht="15" customHeight="1" x14ac:dyDescent="0.25">
      <c r="B6" s="292" t="s">
        <v>0</v>
      </c>
      <c r="C6" s="294" t="s">
        <v>2</v>
      </c>
      <c r="D6" s="296" t="s">
        <v>34</v>
      </c>
    </row>
    <row r="7" spans="1:4" ht="31.5" customHeight="1" thickBot="1" x14ac:dyDescent="0.3">
      <c r="B7" s="293"/>
      <c r="C7" s="295"/>
      <c r="D7" s="297"/>
    </row>
    <row r="8" spans="1:4" s="35" customFormat="1" x14ac:dyDescent="0.25">
      <c r="A8" s="33"/>
      <c r="B8" s="136" t="s">
        <v>3</v>
      </c>
      <c r="C8" s="34" t="s">
        <v>48</v>
      </c>
      <c r="D8" s="186">
        <f>SUM(D9:D13)</f>
        <v>0</v>
      </c>
    </row>
    <row r="9" spans="1:4" x14ac:dyDescent="0.25">
      <c r="A9" s="22"/>
      <c r="B9" s="113" t="s">
        <v>18</v>
      </c>
      <c r="C9" s="23" t="s">
        <v>35</v>
      </c>
      <c r="D9" s="114"/>
    </row>
    <row r="10" spans="1:4" x14ac:dyDescent="0.25">
      <c r="A10" s="22"/>
      <c r="B10" s="113" t="s">
        <v>23</v>
      </c>
      <c r="C10" s="23" t="s">
        <v>38</v>
      </c>
      <c r="D10" s="114"/>
    </row>
    <row r="11" spans="1:4" x14ac:dyDescent="0.25">
      <c r="A11" s="22"/>
      <c r="B11" s="113" t="s">
        <v>24</v>
      </c>
      <c r="C11" s="23" t="s">
        <v>39</v>
      </c>
      <c r="D11" s="114"/>
    </row>
    <row r="12" spans="1:4" x14ac:dyDescent="0.25">
      <c r="A12" s="22"/>
      <c r="B12" s="113" t="s">
        <v>25</v>
      </c>
      <c r="C12" s="36" t="s">
        <v>40</v>
      </c>
      <c r="D12" s="137"/>
    </row>
    <row r="13" spans="1:4" ht="15.75" thickBot="1" x14ac:dyDescent="0.3">
      <c r="A13" s="22"/>
      <c r="B13" s="138" t="s">
        <v>19</v>
      </c>
      <c r="C13" s="24" t="s">
        <v>37</v>
      </c>
      <c r="D13" s="139"/>
    </row>
    <row r="14" spans="1:4" ht="9.9499999999999993" customHeight="1" thickBot="1" x14ac:dyDescent="0.3">
      <c r="A14" s="22"/>
      <c r="B14" s="140"/>
      <c r="C14" s="25"/>
      <c r="D14" s="141"/>
    </row>
    <row r="15" spans="1:4" s="35" customFormat="1" x14ac:dyDescent="0.25">
      <c r="A15" s="33"/>
      <c r="B15" s="136" t="s">
        <v>4</v>
      </c>
      <c r="C15" s="34" t="s">
        <v>49</v>
      </c>
      <c r="D15" s="186">
        <f>SUM(D16)</f>
        <v>0</v>
      </c>
    </row>
    <row r="16" spans="1:4" ht="15.75" thickBot="1" x14ac:dyDescent="0.3">
      <c r="A16" s="22"/>
      <c r="B16" s="138" t="s">
        <v>20</v>
      </c>
      <c r="C16" s="24" t="s">
        <v>36</v>
      </c>
      <c r="D16" s="139"/>
    </row>
    <row r="17" spans="1:6" ht="9.9499999999999993" customHeight="1" thickBot="1" x14ac:dyDescent="0.3">
      <c r="A17" s="22"/>
      <c r="B17" s="140"/>
      <c r="C17" s="25"/>
      <c r="D17" s="142"/>
    </row>
    <row r="18" spans="1:6" s="35" customFormat="1" x14ac:dyDescent="0.25">
      <c r="A18" s="33"/>
      <c r="B18" s="136" t="s">
        <v>5</v>
      </c>
      <c r="C18" s="34" t="s">
        <v>41</v>
      </c>
      <c r="D18" s="186">
        <f>SUM(D19:D21)</f>
        <v>0</v>
      </c>
    </row>
    <row r="19" spans="1:6" x14ac:dyDescent="0.25">
      <c r="A19" s="22"/>
      <c r="B19" s="113" t="s">
        <v>30</v>
      </c>
      <c r="C19" s="23" t="s">
        <v>28</v>
      </c>
      <c r="D19" s="114"/>
    </row>
    <row r="20" spans="1:6" x14ac:dyDescent="0.25">
      <c r="A20" s="22"/>
      <c r="B20" s="113" t="s">
        <v>31</v>
      </c>
      <c r="C20" s="23" t="s">
        <v>26</v>
      </c>
      <c r="D20" s="114"/>
    </row>
    <row r="21" spans="1:6" ht="15.75" thickBot="1" x14ac:dyDescent="0.3">
      <c r="A21" s="22"/>
      <c r="B21" s="138" t="s">
        <v>32</v>
      </c>
      <c r="C21" s="24" t="s">
        <v>27</v>
      </c>
      <c r="D21" s="139"/>
      <c r="F21" s="37"/>
    </row>
    <row r="22" spans="1:6" ht="9.9499999999999993" customHeight="1" thickBot="1" x14ac:dyDescent="0.3">
      <c r="A22" s="22"/>
      <c r="B22" s="140"/>
      <c r="C22" s="26"/>
      <c r="D22" s="141"/>
    </row>
    <row r="23" spans="1:6" ht="15.75" thickBot="1" x14ac:dyDescent="0.3">
      <c r="A23" s="22"/>
      <c r="B23" s="143" t="s">
        <v>6</v>
      </c>
      <c r="C23" s="27" t="s">
        <v>42</v>
      </c>
      <c r="D23" s="187">
        <f>((1+(D9+D10+D12+D11))*(1+D13)*(1+D16)/(1-(D19+D20+D21))-1)</f>
        <v>0</v>
      </c>
      <c r="F23" s="38"/>
    </row>
    <row r="24" spans="1:6" x14ac:dyDescent="0.25">
      <c r="B24" s="140"/>
      <c r="C24" s="25"/>
      <c r="D24" s="144"/>
    </row>
    <row r="25" spans="1:6" ht="17.25" customHeight="1" x14ac:dyDescent="0.25">
      <c r="B25" s="140" t="s">
        <v>257</v>
      </c>
      <c r="D25" s="144"/>
    </row>
    <row r="26" spans="1:6" x14ac:dyDescent="0.25">
      <c r="B26" s="140" t="s">
        <v>46</v>
      </c>
      <c r="D26" s="144"/>
    </row>
    <row r="27" spans="1:6" x14ac:dyDescent="0.25">
      <c r="B27" s="140"/>
      <c r="D27" s="144"/>
    </row>
    <row r="28" spans="1:6" x14ac:dyDescent="0.25">
      <c r="B28" s="140"/>
      <c r="D28" s="144"/>
    </row>
    <row r="29" spans="1:6" x14ac:dyDescent="0.25">
      <c r="B29" s="140"/>
      <c r="D29" s="144"/>
    </row>
    <row r="30" spans="1:6" ht="21" x14ac:dyDescent="0.35">
      <c r="B30" s="140"/>
      <c r="C30" s="188" t="s">
        <v>43</v>
      </c>
      <c r="D30" s="144"/>
    </row>
    <row r="31" spans="1:6" ht="21" x14ac:dyDescent="0.35">
      <c r="B31" s="140"/>
      <c r="C31" s="188" t="s">
        <v>44</v>
      </c>
      <c r="D31" s="144"/>
    </row>
    <row r="32" spans="1:6" ht="21" x14ac:dyDescent="0.35">
      <c r="B32" s="140"/>
      <c r="C32" s="188"/>
      <c r="D32" s="144"/>
    </row>
    <row r="33" spans="2:4" ht="21" customHeight="1" x14ac:dyDescent="0.35">
      <c r="B33" s="140"/>
      <c r="C33" s="197" t="s">
        <v>271</v>
      </c>
      <c r="D33" s="144"/>
    </row>
    <row r="34" spans="2:4" ht="21" x14ac:dyDescent="0.35">
      <c r="B34" s="140"/>
      <c r="C34" s="188"/>
      <c r="D34" s="144"/>
    </row>
    <row r="35" spans="2:4" ht="21" x14ac:dyDescent="0.35">
      <c r="B35" s="145"/>
      <c r="C35" s="146"/>
      <c r="D35" s="147"/>
    </row>
    <row r="36" spans="2:4" x14ac:dyDescent="0.25">
      <c r="D36" s="39"/>
    </row>
    <row r="37" spans="2:4" x14ac:dyDescent="0.25">
      <c r="D37" s="39"/>
    </row>
    <row r="38" spans="2:4" x14ac:dyDescent="0.25">
      <c r="D38" s="39"/>
    </row>
    <row r="39" spans="2:4" x14ac:dyDescent="0.25">
      <c r="D39" s="39"/>
    </row>
  </sheetData>
  <sheetProtection algorithmName="SHA-512" hashValue="2lHXPvjFN1ayCKxvZdCI2B545ACPeKRRqGied8TH56wYTZWNMZS0IxoGj0UftfRkpGZ4jLhANgWvGHOzy5ReHg==" saltValue="xzZIhYlgg+WtCdz36WQHRQ==" spinCount="100000" sheet="1" objects="1" scenarios="1"/>
  <mergeCells count="6">
    <mergeCell ref="B1:D1"/>
    <mergeCell ref="B2:C5"/>
    <mergeCell ref="D2:D5"/>
    <mergeCell ref="B6:B7"/>
    <mergeCell ref="C6:C7"/>
    <mergeCell ref="D6:D7"/>
  </mergeCells>
  <pageMargins left="0.51181102362204722" right="0.51181102362204722" top="0.78740157480314965" bottom="0.78740157480314965" header="0.31496062992125984" footer="0.31496062992125984"/>
  <pageSetup paperSize="9" scale="81" fitToHeight="0" orientation="portrait" r:id="rId1"/>
  <headerFooter>
    <oddFooter>&amp;L&amp;A&amp;CPágina &amp;P de &amp;N&amp;RRegis da SilvaCREA SC 115225-0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10</vt:i4>
      </vt:variant>
    </vt:vector>
  </HeadingPairs>
  <TitlesOfParts>
    <vt:vector size="15" baseType="lpstr">
      <vt:lpstr>Sintetico</vt:lpstr>
      <vt:lpstr>Global Estimado</vt:lpstr>
      <vt:lpstr>CronFisFin</vt:lpstr>
      <vt:lpstr>CPU_ADM</vt:lpstr>
      <vt:lpstr>BDI</vt:lpstr>
      <vt:lpstr>BDI!Area_de_impressao</vt:lpstr>
      <vt:lpstr>CPU_ADM!Area_de_impressao</vt:lpstr>
      <vt:lpstr>CronFisFin!Area_de_impressao</vt:lpstr>
      <vt:lpstr>'Global Estimado'!Area_de_impressao</vt:lpstr>
      <vt:lpstr>Sintetico!Area_de_impressao</vt:lpstr>
      <vt:lpstr>BDI!Titulos_de_impressao</vt:lpstr>
      <vt:lpstr>CPU_ADM!Titulos_de_impressao</vt:lpstr>
      <vt:lpstr>CronFisFin!Titulos_de_impressao</vt:lpstr>
      <vt:lpstr>'Global Estimado'!Titulos_de_impressao</vt:lpstr>
      <vt:lpstr>Sintetico!Titulos_de_impressao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Ferreira Dodd Mariano</dc:creator>
  <cp:lastModifiedBy>proplan-p137452</cp:lastModifiedBy>
  <cp:lastPrinted>2019-10-22T21:05:43Z</cp:lastPrinted>
  <dcterms:created xsi:type="dcterms:W3CDTF">2012-03-06T14:08:34Z</dcterms:created>
  <dcterms:modified xsi:type="dcterms:W3CDTF">2019-11-19T18:49:58Z</dcterms:modified>
</cp:coreProperties>
</file>