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Gerência de Licitações e Aquisições\Campus Alfenas - Sede\Prédio R\Reforma R101 e R102\Documentos para Licitação\"/>
    </mc:Choice>
  </mc:AlternateContent>
  <bookViews>
    <workbookView xWindow="0" yWindow="0" windowWidth="28800" windowHeight="12330" tabRatio="891"/>
  </bookViews>
  <sheets>
    <sheet name="Planilha" sheetId="24" r:id="rId1"/>
    <sheet name="Cronograma" sheetId="64" r:id="rId2"/>
    <sheet name="CCU" sheetId="10" r:id="rId3"/>
    <sheet name="Demonst. BDI - Equipamentos" sheetId="65" r:id="rId4"/>
    <sheet name="Demonst. BDI - Serviços" sheetId="66" r:id="rId5"/>
    <sheet name="Demonst. BDI - Obra" sheetId="67" r:id="rId6"/>
  </sheets>
  <definedNames>
    <definedName name="_xlnm._FilterDatabase" localSheetId="1" hidden="1">Cronograma!$A$17:$O$290</definedName>
    <definedName name="_xlnm._FilterDatabase" localSheetId="0" hidden="1">Planilha!$A$17:$J$290</definedName>
    <definedName name="_xlnm.Print_Area" localSheetId="2">CCU!$A$1:$I$179</definedName>
    <definedName name="_xlnm.Print_Area" localSheetId="1">Cronograma!$A$1:$O$298</definedName>
    <definedName name="_xlnm.Print_Area" localSheetId="0">Planilha!$A$1:$J$297</definedName>
    <definedName name="_xlnm.Print_Titles" localSheetId="2">CCU!$1:$16</definedName>
    <definedName name="_xlnm.Print_Titles" localSheetId="1">Cronograma!$1:$18</definedName>
    <definedName name="_xlnm.Print_Titles" localSheetId="0">Planilha!$1:$18</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0" i="64" l="1"/>
  <c r="C23" i="67"/>
  <c r="C17" i="67"/>
  <c r="C14" i="67"/>
  <c r="C8" i="67"/>
  <c r="C23" i="66"/>
  <c r="C17" i="66"/>
  <c r="C14" i="66"/>
  <c r="C8" i="66"/>
  <c r="C23" i="65"/>
  <c r="C17" i="65"/>
  <c r="C14" i="65"/>
  <c r="C8" i="65"/>
  <c r="I87" i="24"/>
  <c r="I88" i="24"/>
  <c r="I86" i="24"/>
  <c r="I266" i="24"/>
  <c r="I265" i="24"/>
  <c r="I261" i="24"/>
  <c r="I213" i="24"/>
  <c r="I212" i="24"/>
  <c r="I187" i="24"/>
  <c r="I188" i="24"/>
  <c r="I189" i="24"/>
  <c r="I190" i="24"/>
  <c r="I191" i="24"/>
  <c r="I193" i="24"/>
  <c r="I194" i="24"/>
  <c r="I196" i="24"/>
  <c r="I186" i="24"/>
  <c r="I172" i="24"/>
  <c r="I173" i="24"/>
  <c r="I174" i="24"/>
  <c r="I175" i="24"/>
  <c r="I176" i="24"/>
  <c r="I177" i="24"/>
  <c r="I178" i="24"/>
  <c r="I179" i="24"/>
  <c r="I180" i="24"/>
  <c r="I181" i="24"/>
  <c r="I171" i="24"/>
  <c r="I159" i="24"/>
  <c r="I160" i="24"/>
  <c r="I161" i="24"/>
  <c r="I162" i="24"/>
  <c r="I163" i="24"/>
  <c r="I164" i="24"/>
  <c r="I165" i="24"/>
  <c r="I166" i="24"/>
  <c r="I167" i="24"/>
  <c r="I168" i="24"/>
  <c r="I169" i="24"/>
  <c r="I158" i="24"/>
  <c r="I148" i="24"/>
  <c r="I149" i="24"/>
  <c r="I150" i="24"/>
  <c r="I151" i="24"/>
  <c r="I152" i="24"/>
  <c r="I153" i="24"/>
  <c r="I154" i="24"/>
  <c r="I155" i="24"/>
  <c r="I156" i="24"/>
  <c r="I130" i="24"/>
  <c r="I131" i="24"/>
  <c r="I132" i="24"/>
  <c r="I133" i="24"/>
  <c r="I134" i="24"/>
  <c r="I135" i="24"/>
  <c r="I136" i="24"/>
  <c r="I137" i="24"/>
  <c r="I138" i="24"/>
  <c r="I139" i="24"/>
  <c r="I140" i="24"/>
  <c r="I141" i="24"/>
  <c r="I142" i="24"/>
  <c r="I143" i="24"/>
  <c r="I144" i="24"/>
  <c r="I145" i="24"/>
  <c r="I146" i="24"/>
  <c r="I147" i="24"/>
  <c r="I129" i="24"/>
  <c r="I122" i="24"/>
  <c r="I123" i="24"/>
  <c r="I124" i="24"/>
  <c r="I125" i="24"/>
  <c r="I126" i="24"/>
  <c r="I127" i="24"/>
  <c r="I121" i="24"/>
  <c r="I114" i="24"/>
  <c r="I115" i="24"/>
  <c r="I116" i="24"/>
  <c r="I117" i="24"/>
  <c r="I118" i="24"/>
  <c r="I119" i="24"/>
  <c r="I113" i="24"/>
  <c r="I99" i="24"/>
  <c r="I100" i="24"/>
  <c r="I101" i="24"/>
  <c r="I102" i="24"/>
  <c r="I103" i="24"/>
  <c r="I104" i="24"/>
  <c r="I105" i="24"/>
  <c r="I106" i="24"/>
  <c r="I107" i="24"/>
  <c r="I108" i="24"/>
  <c r="I109" i="24"/>
  <c r="I110" i="24"/>
  <c r="I111" i="24"/>
  <c r="I98" i="24"/>
  <c r="I75" i="24"/>
  <c r="I74" i="24"/>
  <c r="I270" i="24"/>
  <c r="I276" i="24"/>
  <c r="I277" i="24"/>
  <c r="I278" i="24"/>
  <c r="I279" i="24"/>
  <c r="I281" i="24"/>
  <c r="I282" i="24"/>
  <c r="I283" i="24"/>
  <c r="I275" i="24"/>
  <c r="I246" i="24"/>
  <c r="I247" i="24"/>
  <c r="I248" i="24"/>
  <c r="I249" i="24"/>
  <c r="I245" i="24"/>
  <c r="I232" i="24"/>
  <c r="I233" i="24"/>
  <c r="I234" i="24"/>
  <c r="I236" i="24"/>
  <c r="I238" i="24"/>
  <c r="I239" i="24"/>
  <c r="I240" i="24"/>
  <c r="I241" i="24"/>
  <c r="I231" i="24"/>
  <c r="I227" i="24"/>
  <c r="I228" i="24"/>
  <c r="I229" i="24"/>
  <c r="I226" i="24"/>
  <c r="I221" i="24"/>
  <c r="I215" i="24"/>
  <c r="I216" i="24"/>
  <c r="I217" i="24"/>
  <c r="I214" i="24"/>
  <c r="I204" i="24"/>
  <c r="I93" i="24"/>
  <c r="I89" i="24"/>
  <c r="I84" i="24"/>
  <c r="I82" i="24"/>
  <c r="I77" i="24"/>
  <c r="I72" i="24"/>
  <c r="I59" i="24"/>
  <c r="I58" i="24"/>
  <c r="I57" i="24"/>
  <c r="I55" i="24"/>
  <c r="I25" i="24"/>
  <c r="I24" i="24"/>
  <c r="I51" i="24"/>
  <c r="I50" i="24"/>
  <c r="I27" i="24"/>
  <c r="I28" i="24"/>
  <c r="I29" i="24"/>
  <c r="I30" i="24"/>
  <c r="I31" i="24"/>
  <c r="I32" i="24"/>
  <c r="I33" i="24"/>
  <c r="I34" i="24"/>
  <c r="I35" i="24"/>
  <c r="I36" i="24"/>
  <c r="I37" i="24"/>
  <c r="I38" i="24"/>
  <c r="I39" i="24"/>
  <c r="I40" i="24"/>
  <c r="I41" i="24"/>
  <c r="I42" i="24"/>
  <c r="I43" i="24"/>
  <c r="I44" i="24"/>
  <c r="I45" i="24"/>
  <c r="I46" i="24"/>
  <c r="I26" i="24"/>
  <c r="O59" i="64"/>
  <c r="O58" i="64"/>
  <c r="O57" i="64"/>
  <c r="O55" i="64"/>
  <c r="O93" i="64"/>
  <c r="F93" i="24"/>
  <c r="I38" i="10"/>
  <c r="I37" i="10"/>
  <c r="F58" i="24"/>
  <c r="H58" i="24"/>
  <c r="J58" i="24"/>
  <c r="E58" i="64"/>
  <c r="F59" i="24"/>
  <c r="H59" i="24"/>
  <c r="J59" i="24"/>
  <c r="E59" i="64"/>
  <c r="F57" i="24"/>
  <c r="H57" i="24"/>
  <c r="J57" i="24"/>
  <c r="E57" i="64"/>
  <c r="F55" i="24"/>
  <c r="A57" i="64"/>
  <c r="A58" i="64"/>
  <c r="A59" i="64"/>
  <c r="B56" i="64"/>
  <c r="B57" i="64"/>
  <c r="B58" i="64"/>
  <c r="B59" i="64"/>
  <c r="H287" i="24"/>
  <c r="J287" i="24"/>
  <c r="H257" i="24"/>
  <c r="J257" i="24"/>
  <c r="H253" i="24"/>
  <c r="J253" i="24"/>
  <c r="E253" i="64"/>
  <c r="E254" i="64"/>
  <c r="F254" i="64"/>
  <c r="E208" i="64"/>
  <c r="E209" i="64"/>
  <c r="F209" i="64"/>
  <c r="J200" i="24"/>
  <c r="E200" i="64"/>
  <c r="E201" i="64"/>
  <c r="F201" i="64"/>
  <c r="J67" i="24"/>
  <c r="E67" i="64"/>
  <c r="E68" i="64"/>
  <c r="F68" i="64"/>
  <c r="J63" i="24"/>
  <c r="E63" i="64"/>
  <c r="E64" i="64"/>
  <c r="F64" i="64"/>
  <c r="H20" i="24"/>
  <c r="J20" i="24"/>
  <c r="H275" i="24"/>
  <c r="H276" i="24"/>
  <c r="J276" i="24"/>
  <c r="E276" i="64"/>
  <c r="H277" i="24"/>
  <c r="J277" i="24"/>
  <c r="E277" i="64"/>
  <c r="H278" i="24"/>
  <c r="J278" i="24"/>
  <c r="E278" i="64"/>
  <c r="H279" i="24"/>
  <c r="J279" i="24"/>
  <c r="E279" i="64"/>
  <c r="H281" i="24"/>
  <c r="J281" i="24"/>
  <c r="E281" i="64"/>
  <c r="H282" i="24"/>
  <c r="J282" i="24"/>
  <c r="E282" i="64"/>
  <c r="H283" i="24"/>
  <c r="J283" i="24"/>
  <c r="E283" i="64"/>
  <c r="H270" i="24"/>
  <c r="J270" i="24"/>
  <c r="E270" i="64"/>
  <c r="G271" i="64"/>
  <c r="H221" i="24"/>
  <c r="H50" i="24"/>
  <c r="J50" i="24"/>
  <c r="E50" i="64"/>
  <c r="H51" i="24"/>
  <c r="J51" i="24"/>
  <c r="E51" i="64"/>
  <c r="I129" i="10"/>
  <c r="I139" i="10"/>
  <c r="I135" i="10"/>
  <c r="H214" i="24"/>
  <c r="J214" i="24"/>
  <c r="E214" i="64"/>
  <c r="H215" i="24"/>
  <c r="J215" i="24"/>
  <c r="E215" i="64"/>
  <c r="H216" i="24"/>
  <c r="J216" i="24"/>
  <c r="E216" i="64"/>
  <c r="H217" i="24"/>
  <c r="J217" i="24"/>
  <c r="E217" i="64"/>
  <c r="I174" i="10"/>
  <c r="I170" i="10"/>
  <c r="H266" i="24"/>
  <c r="J266" i="24"/>
  <c r="E266" i="64"/>
  <c r="I162" i="10"/>
  <c r="I163" i="10"/>
  <c r="I164" i="10"/>
  <c r="I159" i="10"/>
  <c r="I160" i="10"/>
  <c r="I161" i="10"/>
  <c r="H245" i="24"/>
  <c r="J245" i="24"/>
  <c r="E245" i="64"/>
  <c r="I149" i="10"/>
  <c r="I145" i="10"/>
  <c r="H246" i="24"/>
  <c r="H247" i="24"/>
  <c r="J247" i="24"/>
  <c r="E247" i="64"/>
  <c r="H248" i="24"/>
  <c r="J248" i="24"/>
  <c r="E248" i="64"/>
  <c r="H249" i="24"/>
  <c r="J249" i="24"/>
  <c r="E249" i="64"/>
  <c r="H226" i="24"/>
  <c r="H227" i="24"/>
  <c r="J227" i="24"/>
  <c r="E227" i="64"/>
  <c r="H228" i="24"/>
  <c r="J228" i="24"/>
  <c r="E228" i="64"/>
  <c r="H229" i="24"/>
  <c r="J229" i="24"/>
  <c r="E229" i="64"/>
  <c r="H231" i="24"/>
  <c r="J231" i="24"/>
  <c r="H232" i="24"/>
  <c r="J232" i="24"/>
  <c r="E232" i="64"/>
  <c r="H233" i="24"/>
  <c r="J233" i="24"/>
  <c r="E233" i="64"/>
  <c r="H234" i="24"/>
  <c r="J234" i="24"/>
  <c r="E234" i="64"/>
  <c r="H236" i="24"/>
  <c r="J236" i="24"/>
  <c r="E236" i="64"/>
  <c r="H238" i="24"/>
  <c r="J238" i="24"/>
  <c r="E238" i="64"/>
  <c r="H239" i="24"/>
  <c r="J239" i="24"/>
  <c r="E239" i="64"/>
  <c r="H240" i="24"/>
  <c r="J240" i="24"/>
  <c r="E240" i="64"/>
  <c r="H241" i="24"/>
  <c r="J241" i="24"/>
  <c r="E241" i="64"/>
  <c r="H204" i="24"/>
  <c r="J204" i="24"/>
  <c r="E204" i="64"/>
  <c r="H186" i="24"/>
  <c r="J186" i="24"/>
  <c r="E186" i="64"/>
  <c r="H187" i="24"/>
  <c r="J187" i="24"/>
  <c r="E187" i="64"/>
  <c r="I118" i="10"/>
  <c r="I119" i="10"/>
  <c r="I117" i="10"/>
  <c r="I116" i="10"/>
  <c r="H189" i="24"/>
  <c r="J189" i="24"/>
  <c r="E189" i="64"/>
  <c r="H190" i="24"/>
  <c r="J190" i="24"/>
  <c r="E190" i="64"/>
  <c r="H191" i="24"/>
  <c r="J191" i="24"/>
  <c r="E191" i="64"/>
  <c r="H193" i="24"/>
  <c r="J193" i="24"/>
  <c r="E193" i="64"/>
  <c r="H194" i="24"/>
  <c r="J194" i="24"/>
  <c r="E194" i="64"/>
  <c r="H196" i="24"/>
  <c r="J196" i="24"/>
  <c r="E196" i="64"/>
  <c r="H98" i="24"/>
  <c r="J98" i="24"/>
  <c r="E98" i="64"/>
  <c r="H99" i="24"/>
  <c r="J99" i="24"/>
  <c r="E99" i="64"/>
  <c r="H100" i="24"/>
  <c r="J100" i="24"/>
  <c r="E100" i="64"/>
  <c r="H101" i="24"/>
  <c r="J101" i="24"/>
  <c r="E101" i="64"/>
  <c r="I49" i="10"/>
  <c r="I50" i="10"/>
  <c r="I51" i="10"/>
  <c r="I48" i="10"/>
  <c r="H103" i="24"/>
  <c r="J103" i="24"/>
  <c r="E103" i="64"/>
  <c r="H104" i="24"/>
  <c r="J104" i="24"/>
  <c r="E104" i="64"/>
  <c r="H105" i="24"/>
  <c r="J105" i="24"/>
  <c r="E105" i="64"/>
  <c r="H106" i="24"/>
  <c r="J106" i="24"/>
  <c r="E106" i="64"/>
  <c r="H107" i="24"/>
  <c r="J107" i="24"/>
  <c r="E107" i="64"/>
  <c r="H108" i="24"/>
  <c r="J108" i="24"/>
  <c r="E108" i="64"/>
  <c r="H109" i="24"/>
  <c r="J109" i="24"/>
  <c r="E109" i="64"/>
  <c r="H110" i="24"/>
  <c r="J110" i="24"/>
  <c r="E110" i="64"/>
  <c r="H111" i="24"/>
  <c r="J111" i="24"/>
  <c r="E111" i="64"/>
  <c r="H113" i="24"/>
  <c r="J113" i="24"/>
  <c r="E113" i="64"/>
  <c r="H114" i="24"/>
  <c r="J114" i="24"/>
  <c r="E114" i="64"/>
  <c r="H115" i="24"/>
  <c r="J115" i="24"/>
  <c r="E115" i="64"/>
  <c r="H116" i="24"/>
  <c r="J116" i="24"/>
  <c r="E116" i="64"/>
  <c r="H117" i="24"/>
  <c r="J117" i="24"/>
  <c r="E117" i="64"/>
  <c r="H118" i="24"/>
  <c r="J118" i="24"/>
  <c r="E118" i="64"/>
  <c r="H119" i="24"/>
  <c r="J119" i="24"/>
  <c r="E119" i="64"/>
  <c r="I62" i="10"/>
  <c r="I63" i="10"/>
  <c r="I64" i="10"/>
  <c r="I65" i="10"/>
  <c r="I61" i="10"/>
  <c r="H122" i="24"/>
  <c r="J122" i="24"/>
  <c r="E122" i="64"/>
  <c r="H123" i="24"/>
  <c r="J123" i="24"/>
  <c r="E123" i="64"/>
  <c r="H124" i="24"/>
  <c r="J124" i="24"/>
  <c r="E124" i="64"/>
  <c r="H125" i="24"/>
  <c r="J125" i="24"/>
  <c r="E125" i="64"/>
  <c r="H126" i="24"/>
  <c r="J126" i="24"/>
  <c r="E126" i="64"/>
  <c r="I77" i="10"/>
  <c r="I78" i="10"/>
  <c r="I76" i="10"/>
  <c r="H129" i="24"/>
  <c r="J129" i="24"/>
  <c r="E129" i="64"/>
  <c r="H130" i="24"/>
  <c r="J130" i="24"/>
  <c r="E130" i="64"/>
  <c r="H131" i="24"/>
  <c r="J131" i="24"/>
  <c r="E131" i="64"/>
  <c r="H132" i="24"/>
  <c r="J132" i="24"/>
  <c r="E132" i="64"/>
  <c r="H133" i="24"/>
  <c r="J133" i="24"/>
  <c r="E133" i="64"/>
  <c r="H134" i="24"/>
  <c r="J134" i="24"/>
  <c r="E134" i="64"/>
  <c r="H135" i="24"/>
  <c r="J135" i="24"/>
  <c r="E135" i="64"/>
  <c r="H136" i="24"/>
  <c r="J136" i="24"/>
  <c r="E136" i="64"/>
  <c r="H137" i="24"/>
  <c r="J137" i="24"/>
  <c r="E137" i="64"/>
  <c r="H138" i="24"/>
  <c r="J138" i="24"/>
  <c r="E138" i="64"/>
  <c r="H139" i="24"/>
  <c r="J139" i="24"/>
  <c r="E139" i="64"/>
  <c r="H140" i="24"/>
  <c r="J140" i="24"/>
  <c r="E140" i="64"/>
  <c r="H141" i="24"/>
  <c r="J141" i="24"/>
  <c r="E141" i="64"/>
  <c r="H142" i="24"/>
  <c r="J142" i="24"/>
  <c r="E142" i="64"/>
  <c r="H143" i="24"/>
  <c r="J143" i="24"/>
  <c r="E143" i="64"/>
  <c r="H144" i="24"/>
  <c r="J144" i="24"/>
  <c r="E144" i="64"/>
  <c r="H145" i="24"/>
  <c r="J145" i="24"/>
  <c r="E145" i="64"/>
  <c r="H146" i="24"/>
  <c r="J146" i="24"/>
  <c r="E146" i="64"/>
  <c r="H147" i="24"/>
  <c r="J147" i="24"/>
  <c r="E147" i="64"/>
  <c r="H148" i="24"/>
  <c r="J148" i="24"/>
  <c r="E148" i="64"/>
  <c r="H149" i="24"/>
  <c r="J149" i="24"/>
  <c r="E149" i="64"/>
  <c r="H150" i="24"/>
  <c r="J150" i="24"/>
  <c r="E150" i="64"/>
  <c r="H151" i="24"/>
  <c r="J151" i="24"/>
  <c r="E151" i="64"/>
  <c r="H152" i="24"/>
  <c r="J152" i="24"/>
  <c r="E152" i="64"/>
  <c r="H153" i="24"/>
  <c r="J153" i="24"/>
  <c r="E153" i="64"/>
  <c r="H154" i="24"/>
  <c r="J154" i="24"/>
  <c r="E154" i="64"/>
  <c r="H155" i="24"/>
  <c r="J155" i="24"/>
  <c r="E155" i="64"/>
  <c r="H156" i="24"/>
  <c r="J156" i="24"/>
  <c r="E156" i="64"/>
  <c r="H158" i="24"/>
  <c r="J158" i="24"/>
  <c r="E158" i="64"/>
  <c r="H159" i="24"/>
  <c r="J159" i="24"/>
  <c r="E159" i="64"/>
  <c r="H160" i="24"/>
  <c r="J160" i="24"/>
  <c r="E160" i="64"/>
  <c r="H161" i="24"/>
  <c r="J161" i="24"/>
  <c r="E161" i="64"/>
  <c r="H162" i="24"/>
  <c r="J162" i="24"/>
  <c r="E162" i="64"/>
  <c r="H163" i="24"/>
  <c r="J163" i="24"/>
  <c r="E163" i="64"/>
  <c r="H164" i="24"/>
  <c r="J164" i="24"/>
  <c r="E164" i="64"/>
  <c r="H165" i="24"/>
  <c r="J165" i="24"/>
  <c r="E165" i="64"/>
  <c r="H166" i="24"/>
  <c r="J166" i="24"/>
  <c r="E166" i="64"/>
  <c r="H167" i="24"/>
  <c r="J167" i="24"/>
  <c r="E167" i="64"/>
  <c r="H168" i="24"/>
  <c r="J168" i="24"/>
  <c r="E168" i="64"/>
  <c r="H169" i="24"/>
  <c r="J169" i="24"/>
  <c r="E169" i="64"/>
  <c r="I88" i="10"/>
  <c r="I90" i="10"/>
  <c r="I91" i="10"/>
  <c r="I92" i="10"/>
  <c r="I103" i="10"/>
  <c r="I102" i="10"/>
  <c r="I104" i="10"/>
  <c r="I105" i="10"/>
  <c r="I106" i="10"/>
  <c r="H173" i="24"/>
  <c r="J173" i="24"/>
  <c r="E173" i="64"/>
  <c r="H174" i="24"/>
  <c r="J174" i="24"/>
  <c r="E174" i="64"/>
  <c r="H175" i="24"/>
  <c r="J175" i="24"/>
  <c r="E175" i="64"/>
  <c r="H176" i="24"/>
  <c r="J176" i="24"/>
  <c r="E176" i="64"/>
  <c r="H177" i="24"/>
  <c r="J177" i="24"/>
  <c r="E177" i="64"/>
  <c r="H178" i="24"/>
  <c r="J178" i="24"/>
  <c r="E178" i="64"/>
  <c r="H179" i="24"/>
  <c r="J179" i="24"/>
  <c r="E179" i="64"/>
  <c r="H180" i="24"/>
  <c r="J180" i="24"/>
  <c r="E180" i="64"/>
  <c r="H181" i="24"/>
  <c r="J181" i="24"/>
  <c r="E181" i="64"/>
  <c r="H82" i="24"/>
  <c r="J82" i="24"/>
  <c r="E82" i="64"/>
  <c r="H84" i="24"/>
  <c r="J84" i="24"/>
  <c r="E84" i="64"/>
  <c r="H86" i="24"/>
  <c r="J86" i="24"/>
  <c r="E86" i="64"/>
  <c r="I23" i="10"/>
  <c r="I24" i="10"/>
  <c r="I25" i="10"/>
  <c r="I26" i="10"/>
  <c r="I27" i="10"/>
  <c r="I22" i="10"/>
  <c r="H88" i="24"/>
  <c r="J88" i="24"/>
  <c r="E88" i="64"/>
  <c r="H89" i="24"/>
  <c r="J89" i="24"/>
  <c r="E89" i="64"/>
  <c r="H72" i="24"/>
  <c r="J72" i="24"/>
  <c r="H74" i="24"/>
  <c r="J74" i="24"/>
  <c r="E74" i="64"/>
  <c r="H75" i="24"/>
  <c r="J75" i="24"/>
  <c r="E75" i="64"/>
  <c r="H77" i="24"/>
  <c r="J77" i="24"/>
  <c r="E77" i="64"/>
  <c r="H24" i="24"/>
  <c r="H25" i="24"/>
  <c r="J25" i="24"/>
  <c r="E25" i="64"/>
  <c r="H26" i="24"/>
  <c r="J26" i="24"/>
  <c r="E26" i="64"/>
  <c r="H27" i="24"/>
  <c r="J27" i="24"/>
  <c r="E27" i="64"/>
  <c r="H28" i="24"/>
  <c r="J28" i="24"/>
  <c r="E28" i="64"/>
  <c r="H29" i="24"/>
  <c r="J29" i="24"/>
  <c r="E29" i="64"/>
  <c r="H30" i="24"/>
  <c r="J30" i="24"/>
  <c r="E30" i="64"/>
  <c r="H31" i="24"/>
  <c r="J31" i="24"/>
  <c r="E31" i="64"/>
  <c r="H32" i="24"/>
  <c r="J32" i="24"/>
  <c r="E32" i="64"/>
  <c r="H33" i="24"/>
  <c r="J33" i="24"/>
  <c r="E33" i="64"/>
  <c r="H34" i="24"/>
  <c r="J34" i="24"/>
  <c r="E34" i="64"/>
  <c r="H35" i="24"/>
  <c r="J35" i="24"/>
  <c r="E35" i="64"/>
  <c r="H36" i="24"/>
  <c r="J36" i="24"/>
  <c r="E36" i="64"/>
  <c r="H37" i="24"/>
  <c r="J37" i="24"/>
  <c r="E37" i="64"/>
  <c r="H38" i="24"/>
  <c r="J38" i="24"/>
  <c r="E38" i="64"/>
  <c r="H39" i="24"/>
  <c r="J39" i="24"/>
  <c r="E39" i="64"/>
  <c r="H40" i="24"/>
  <c r="J40" i="24"/>
  <c r="E40" i="64"/>
  <c r="H41" i="24"/>
  <c r="J41" i="24"/>
  <c r="E41" i="64"/>
  <c r="H42" i="24"/>
  <c r="J42" i="24"/>
  <c r="E42" i="64"/>
  <c r="H43" i="24"/>
  <c r="J43" i="24"/>
  <c r="E43" i="64"/>
  <c r="H44" i="24"/>
  <c r="J44" i="24"/>
  <c r="E44" i="64"/>
  <c r="H45" i="24"/>
  <c r="J45" i="24"/>
  <c r="E45" i="64"/>
  <c r="H46" i="24"/>
  <c r="J46" i="24"/>
  <c r="E46" i="64"/>
  <c r="O270" i="64"/>
  <c r="O266" i="64"/>
  <c r="O265" i="64"/>
  <c r="A266" i="64"/>
  <c r="B266" i="64"/>
  <c r="O229" i="64"/>
  <c r="O231" i="64"/>
  <c r="O232" i="64"/>
  <c r="O233" i="64"/>
  <c r="O234" i="64"/>
  <c r="O235" i="64"/>
  <c r="O236" i="64"/>
  <c r="O238" i="64"/>
  <c r="O239" i="64"/>
  <c r="O240" i="64"/>
  <c r="O241" i="64"/>
  <c r="A227" i="64"/>
  <c r="A228" i="64"/>
  <c r="A229" i="64"/>
  <c r="A231" i="64"/>
  <c r="A232" i="64"/>
  <c r="A233" i="64"/>
  <c r="A234" i="64"/>
  <c r="A236" i="64"/>
  <c r="A238" i="64"/>
  <c r="A239" i="64"/>
  <c r="A240" i="64"/>
  <c r="A241" i="64"/>
  <c r="B241" i="64"/>
  <c r="B227" i="64"/>
  <c r="B228" i="64"/>
  <c r="B229" i="64"/>
  <c r="B230" i="64"/>
  <c r="B231" i="64"/>
  <c r="B232" i="64"/>
  <c r="B233" i="64"/>
  <c r="B234" i="64"/>
  <c r="B235" i="64"/>
  <c r="B236" i="64"/>
  <c r="B237" i="64"/>
  <c r="B238" i="64"/>
  <c r="B239" i="64"/>
  <c r="B240" i="64"/>
  <c r="O221" i="64"/>
  <c r="O217" i="64"/>
  <c r="O216" i="64"/>
  <c r="O215" i="64"/>
  <c r="O214" i="64"/>
  <c r="O213" i="64"/>
  <c r="O212" i="64"/>
  <c r="B213" i="64"/>
  <c r="B214" i="64"/>
  <c r="B215" i="64"/>
  <c r="B216" i="64"/>
  <c r="B217" i="64"/>
  <c r="A213" i="64"/>
  <c r="A214" i="64"/>
  <c r="A215" i="64"/>
  <c r="A216" i="64"/>
  <c r="A217" i="64"/>
  <c r="B212" i="64"/>
  <c r="A212" i="64"/>
  <c r="J205" i="64"/>
  <c r="N205" i="64"/>
  <c r="O196" i="64"/>
  <c r="O194" i="64"/>
  <c r="O193" i="64"/>
  <c r="O191" i="64"/>
  <c r="O190" i="64"/>
  <c r="O189" i="64"/>
  <c r="O188" i="64"/>
  <c r="O187" i="64"/>
  <c r="O186" i="64"/>
  <c r="B185" i="64"/>
  <c r="B186" i="64"/>
  <c r="A186" i="64"/>
  <c r="A187" i="64"/>
  <c r="A188" i="64"/>
  <c r="A189" i="64"/>
  <c r="A190" i="64"/>
  <c r="A191" i="64"/>
  <c r="A193" i="64"/>
  <c r="A194" i="64"/>
  <c r="A196" i="64"/>
  <c r="B187" i="64"/>
  <c r="B188" i="64"/>
  <c r="B189" i="64"/>
  <c r="B190" i="64"/>
  <c r="B191" i="64"/>
  <c r="B192" i="64"/>
  <c r="B193" i="64"/>
  <c r="B194" i="64"/>
  <c r="B195" i="64"/>
  <c r="B196" i="64"/>
  <c r="O135" i="64"/>
  <c r="O136" i="64"/>
  <c r="O137" i="64"/>
  <c r="O138" i="64"/>
  <c r="O139" i="64"/>
  <c r="O140" i="64"/>
  <c r="O141" i="64"/>
  <c r="O142" i="64"/>
  <c r="O143" i="64"/>
  <c r="O144" i="64"/>
  <c r="O145" i="64"/>
  <c r="O146" i="64"/>
  <c r="O147" i="64"/>
  <c r="O148" i="64"/>
  <c r="O149" i="64"/>
  <c r="O150" i="64"/>
  <c r="O151" i="64"/>
  <c r="O152" i="64"/>
  <c r="O105" i="64"/>
  <c r="O106" i="64"/>
  <c r="O107" i="64"/>
  <c r="O108" i="64"/>
  <c r="O109" i="64"/>
  <c r="O110" i="64"/>
  <c r="O111" i="64"/>
  <c r="O113" i="64"/>
  <c r="O114" i="64"/>
  <c r="O115" i="64"/>
  <c r="O116" i="64"/>
  <c r="O117" i="64"/>
  <c r="O118" i="64"/>
  <c r="O119" i="64"/>
  <c r="O121" i="64"/>
  <c r="O122" i="64"/>
  <c r="O123" i="64"/>
  <c r="O124" i="64"/>
  <c r="O125" i="64"/>
  <c r="O126" i="64"/>
  <c r="O127" i="64"/>
  <c r="O129" i="64"/>
  <c r="O130" i="64"/>
  <c r="O131" i="64"/>
  <c r="O132" i="64"/>
  <c r="O133" i="64"/>
  <c r="O134" i="64"/>
  <c r="O153" i="64"/>
  <c r="O154" i="64"/>
  <c r="O155" i="64"/>
  <c r="O156" i="64"/>
  <c r="O158" i="64"/>
  <c r="O159" i="64"/>
  <c r="O160" i="64"/>
  <c r="O161" i="64"/>
  <c r="O162" i="64"/>
  <c r="O163" i="64"/>
  <c r="O164" i="64"/>
  <c r="O165" i="64"/>
  <c r="O166" i="64"/>
  <c r="O167" i="64"/>
  <c r="O168" i="64"/>
  <c r="O169" i="64"/>
  <c r="O171" i="64"/>
  <c r="O172" i="64"/>
  <c r="O173" i="64"/>
  <c r="O174" i="64"/>
  <c r="O175" i="64"/>
  <c r="O176" i="64"/>
  <c r="O177" i="64"/>
  <c r="O178" i="64"/>
  <c r="O179" i="64"/>
  <c r="O180" i="64"/>
  <c r="O181" i="64"/>
  <c r="A123" i="64"/>
  <c r="A124" i="64"/>
  <c r="A125" i="64"/>
  <c r="A126" i="64"/>
  <c r="A127" i="64"/>
  <c r="A129" i="64"/>
  <c r="A130" i="64"/>
  <c r="A131" i="64"/>
  <c r="A132" i="64"/>
  <c r="A133" i="64"/>
  <c r="A134" i="64"/>
  <c r="A135" i="64"/>
  <c r="A136" i="64"/>
  <c r="A137" i="64"/>
  <c r="A138" i="64"/>
  <c r="A139" i="64"/>
  <c r="A140" i="64"/>
  <c r="A141" i="64"/>
  <c r="A142" i="64"/>
  <c r="A143" i="64"/>
  <c r="A144" i="64"/>
  <c r="A145" i="64"/>
  <c r="A146" i="64"/>
  <c r="A147" i="64"/>
  <c r="A148" i="64"/>
  <c r="A149" i="64"/>
  <c r="A150" i="64"/>
  <c r="A151" i="64"/>
  <c r="A152" i="64"/>
  <c r="A153" i="64"/>
  <c r="A154" i="64"/>
  <c r="A155" i="64"/>
  <c r="A156" i="64"/>
  <c r="A158" i="64"/>
  <c r="A159" i="64"/>
  <c r="A160" i="64"/>
  <c r="A161" i="64"/>
  <c r="A162" i="64"/>
  <c r="A163" i="64"/>
  <c r="A164" i="64"/>
  <c r="A165" i="64"/>
  <c r="A166" i="64"/>
  <c r="A167" i="64"/>
  <c r="A168" i="64"/>
  <c r="A169" i="64"/>
  <c r="A171" i="64"/>
  <c r="A172" i="64"/>
  <c r="A173" i="64"/>
  <c r="A174" i="64"/>
  <c r="A175" i="64"/>
  <c r="A176" i="64"/>
  <c r="A177" i="64"/>
  <c r="A178" i="64"/>
  <c r="A179" i="64"/>
  <c r="A180" i="64"/>
  <c r="A181" i="64"/>
  <c r="A106" i="64"/>
  <c r="A107" i="64"/>
  <c r="A108" i="64"/>
  <c r="A109" i="64"/>
  <c r="A110" i="64"/>
  <c r="A111" i="64"/>
  <c r="A113" i="64"/>
  <c r="A114" i="64"/>
  <c r="A115" i="64"/>
  <c r="A116" i="64"/>
  <c r="A117" i="64"/>
  <c r="A118" i="64"/>
  <c r="A119" i="64"/>
  <c r="A121" i="64"/>
  <c r="A122" i="64"/>
  <c r="B172" i="64"/>
  <c r="B173" i="64"/>
  <c r="B174" i="64"/>
  <c r="B175" i="64"/>
  <c r="B176" i="64"/>
  <c r="B177" i="64"/>
  <c r="B178" i="64"/>
  <c r="B179" i="64"/>
  <c r="B180" i="64"/>
  <c r="B181" i="64"/>
  <c r="B163" i="64"/>
  <c r="B164" i="64"/>
  <c r="B165" i="64"/>
  <c r="B166" i="64"/>
  <c r="B167" i="64"/>
  <c r="B168" i="64"/>
  <c r="B169" i="64"/>
  <c r="B170" i="64"/>
  <c r="B171" i="64"/>
  <c r="B154" i="64"/>
  <c r="B155" i="64"/>
  <c r="B156" i="64"/>
  <c r="B157" i="64"/>
  <c r="B158" i="64"/>
  <c r="B159" i="64"/>
  <c r="B160" i="64"/>
  <c r="B161" i="64"/>
  <c r="B162" i="64"/>
  <c r="B145" i="64"/>
  <c r="B146" i="64"/>
  <c r="B147" i="64"/>
  <c r="B148" i="64"/>
  <c r="B149" i="64"/>
  <c r="B150" i="64"/>
  <c r="B151" i="64"/>
  <c r="B152" i="64"/>
  <c r="B153" i="64"/>
  <c r="B131" i="64"/>
  <c r="B132" i="64"/>
  <c r="B133" i="64"/>
  <c r="B134" i="64"/>
  <c r="B135" i="64"/>
  <c r="B136" i="64"/>
  <c r="B137" i="64"/>
  <c r="B138" i="64"/>
  <c r="B139" i="64"/>
  <c r="B140" i="64"/>
  <c r="B141" i="64"/>
  <c r="B142" i="64"/>
  <c r="B143" i="64"/>
  <c r="B144" i="64"/>
  <c r="B123" i="64"/>
  <c r="B124" i="64"/>
  <c r="B125" i="64"/>
  <c r="B126" i="64"/>
  <c r="B127" i="64"/>
  <c r="B128" i="64"/>
  <c r="B129" i="64"/>
  <c r="B130" i="64"/>
  <c r="B113" i="64"/>
  <c r="B114" i="64"/>
  <c r="B115" i="64"/>
  <c r="B116" i="64"/>
  <c r="B117" i="64"/>
  <c r="B118" i="64"/>
  <c r="B119" i="64"/>
  <c r="B120" i="64"/>
  <c r="B121" i="64"/>
  <c r="B122" i="64"/>
  <c r="B98" i="64"/>
  <c r="B99" i="64"/>
  <c r="B100" i="64"/>
  <c r="B101" i="64"/>
  <c r="B102" i="64"/>
  <c r="B103" i="64"/>
  <c r="B104" i="64"/>
  <c r="B105" i="64"/>
  <c r="B106" i="64"/>
  <c r="B107" i="64"/>
  <c r="B108" i="64"/>
  <c r="B109" i="64"/>
  <c r="B110" i="64"/>
  <c r="B111" i="64"/>
  <c r="B112" i="64"/>
  <c r="B82" i="64"/>
  <c r="B83" i="64"/>
  <c r="B84" i="64"/>
  <c r="B85" i="64"/>
  <c r="B86" i="64"/>
  <c r="B87" i="64"/>
  <c r="B88" i="64"/>
  <c r="B89" i="64"/>
  <c r="B81" i="64"/>
  <c r="B72" i="64"/>
  <c r="B73" i="64"/>
  <c r="B74" i="64"/>
  <c r="B75" i="64"/>
  <c r="B76" i="64"/>
  <c r="B77" i="64"/>
  <c r="B71" i="64"/>
  <c r="A72" i="64"/>
  <c r="A74" i="64"/>
  <c r="A75" i="64"/>
  <c r="A77" i="64"/>
  <c r="B51" i="64"/>
  <c r="A51" i="64"/>
  <c r="O31" i="64"/>
  <c r="O32" i="64"/>
  <c r="O33" i="64"/>
  <c r="O34" i="64"/>
  <c r="O35" i="64"/>
  <c r="O36" i="64"/>
  <c r="O37" i="64"/>
  <c r="O38" i="64"/>
  <c r="O39" i="64"/>
  <c r="O40" i="64"/>
  <c r="O41" i="64"/>
  <c r="O42" i="64"/>
  <c r="O43" i="64"/>
  <c r="O44" i="64"/>
  <c r="O45" i="64"/>
  <c r="O46" i="64"/>
  <c r="A28" i="64"/>
  <c r="A29" i="64"/>
  <c r="A30" i="64"/>
  <c r="A31" i="64"/>
  <c r="A32" i="64"/>
  <c r="A33" i="64"/>
  <c r="A34" i="64"/>
  <c r="A35" i="64"/>
  <c r="A36" i="64"/>
  <c r="A37" i="64"/>
  <c r="A38" i="64"/>
  <c r="A39" i="64"/>
  <c r="A40" i="64"/>
  <c r="A41" i="64"/>
  <c r="A42" i="64"/>
  <c r="A43" i="64"/>
  <c r="A44" i="64"/>
  <c r="A45" i="64"/>
  <c r="A46" i="64"/>
  <c r="A25" i="64"/>
  <c r="A26" i="64"/>
  <c r="A27" i="64"/>
  <c r="B46" i="64"/>
  <c r="B25" i="64"/>
  <c r="B26" i="64"/>
  <c r="B27" i="64"/>
  <c r="B28" i="64"/>
  <c r="B29" i="64"/>
  <c r="B30" i="64"/>
  <c r="B31" i="64"/>
  <c r="B32" i="64"/>
  <c r="B33" i="64"/>
  <c r="B34" i="64"/>
  <c r="B35" i="64"/>
  <c r="B36" i="64"/>
  <c r="B37" i="64"/>
  <c r="B38" i="64"/>
  <c r="B39" i="64"/>
  <c r="B40" i="64"/>
  <c r="B41" i="64"/>
  <c r="B42" i="64"/>
  <c r="B43" i="64"/>
  <c r="B44" i="64"/>
  <c r="B45" i="64"/>
  <c r="B24" i="64"/>
  <c r="B93" i="64"/>
  <c r="A93" i="64"/>
  <c r="O275" i="64"/>
  <c r="O276" i="64"/>
  <c r="O277" i="64"/>
  <c r="O278" i="64"/>
  <c r="O279" i="64"/>
  <c r="O281" i="64"/>
  <c r="O282" i="64"/>
  <c r="O283" i="64"/>
  <c r="O246" i="64"/>
  <c r="O247" i="64"/>
  <c r="O248" i="64"/>
  <c r="O249" i="64"/>
  <c r="O245" i="64"/>
  <c r="O227" i="64"/>
  <c r="O228" i="64"/>
  <c r="O226" i="64"/>
  <c r="O204" i="64"/>
  <c r="O99" i="64"/>
  <c r="O100" i="64"/>
  <c r="O101" i="64"/>
  <c r="O102" i="64"/>
  <c r="O103" i="64"/>
  <c r="O104" i="64"/>
  <c r="O98" i="64"/>
  <c r="O261" i="64"/>
  <c r="O82" i="64"/>
  <c r="O84" i="64"/>
  <c r="O86" i="64"/>
  <c r="O87" i="64"/>
  <c r="O88" i="64"/>
  <c r="O89" i="64"/>
  <c r="O72" i="64"/>
  <c r="O74" i="64"/>
  <c r="O75" i="64"/>
  <c r="O77" i="64"/>
  <c r="O51" i="64"/>
  <c r="O50" i="64"/>
  <c r="O25" i="64"/>
  <c r="O26" i="64"/>
  <c r="O27" i="64"/>
  <c r="O28" i="64"/>
  <c r="O29" i="64"/>
  <c r="O30" i="64"/>
  <c r="O24" i="64"/>
  <c r="B287" i="64"/>
  <c r="A287" i="64"/>
  <c r="A281" i="64"/>
  <c r="A282" i="64"/>
  <c r="A283" i="64"/>
  <c r="B280" i="64"/>
  <c r="B281" i="64"/>
  <c r="B282" i="64"/>
  <c r="B283" i="64"/>
  <c r="A275" i="64"/>
  <c r="A276" i="64"/>
  <c r="A277" i="64"/>
  <c r="A278" i="64"/>
  <c r="A279" i="64"/>
  <c r="B275" i="64"/>
  <c r="B276" i="64"/>
  <c r="B277" i="64"/>
  <c r="B278" i="64"/>
  <c r="B279" i="64"/>
  <c r="B274" i="64"/>
  <c r="B270" i="64"/>
  <c r="A270" i="64"/>
  <c r="B265" i="64"/>
  <c r="A265" i="64"/>
  <c r="B261" i="64"/>
  <c r="A261" i="24"/>
  <c r="B257" i="64"/>
  <c r="A257" i="64"/>
  <c r="B253" i="64"/>
  <c r="A253" i="64"/>
  <c r="A246" i="64"/>
  <c r="A247" i="64"/>
  <c r="A248" i="64"/>
  <c r="A249" i="64"/>
  <c r="B246" i="64"/>
  <c r="B247" i="64"/>
  <c r="B248" i="64"/>
  <c r="B249" i="64"/>
  <c r="B245" i="64"/>
  <c r="A245" i="64"/>
  <c r="A226" i="64"/>
  <c r="B226" i="64"/>
  <c r="B225" i="64"/>
  <c r="B221" i="64"/>
  <c r="A221" i="64"/>
  <c r="B208" i="64"/>
  <c r="A208" i="64"/>
  <c r="B204" i="64"/>
  <c r="A204" i="64"/>
  <c r="B200" i="64"/>
  <c r="A200" i="64"/>
  <c r="A98" i="64"/>
  <c r="A99" i="64"/>
  <c r="A100" i="64"/>
  <c r="A101" i="64"/>
  <c r="A102" i="64"/>
  <c r="A103" i="64"/>
  <c r="A104" i="64"/>
  <c r="A105" i="64"/>
  <c r="B97" i="64"/>
  <c r="A67" i="64"/>
  <c r="B67" i="64"/>
  <c r="A63" i="64"/>
  <c r="B63" i="64"/>
  <c r="B55" i="64"/>
  <c r="A55" i="64"/>
  <c r="B50" i="64"/>
  <c r="A50" i="64"/>
  <c r="A24" i="64"/>
  <c r="A20" i="64"/>
  <c r="B20" i="64"/>
  <c r="H205" i="24"/>
  <c r="J205" i="24"/>
  <c r="H52" i="24"/>
  <c r="H201" i="24"/>
  <c r="J201" i="24"/>
  <c r="J209" i="24"/>
  <c r="H271" i="24"/>
  <c r="H64" i="24"/>
  <c r="H21" i="24"/>
  <c r="H68" i="24"/>
  <c r="H288" i="24"/>
  <c r="H258" i="24"/>
  <c r="H254" i="24"/>
  <c r="J271" i="24"/>
  <c r="K52" i="64"/>
  <c r="H52" i="64"/>
  <c r="J52" i="24"/>
  <c r="J52" i="64"/>
  <c r="M52" i="64"/>
  <c r="G52" i="64"/>
  <c r="F52" i="64"/>
  <c r="N52" i="64"/>
  <c r="I52" i="64"/>
  <c r="L52" i="64"/>
  <c r="J221" i="24"/>
  <c r="E221" i="64"/>
  <c r="L222" i="64"/>
  <c r="H222" i="24"/>
  <c r="G68" i="64"/>
  <c r="H68" i="64"/>
  <c r="I68" i="64"/>
  <c r="J68" i="64"/>
  <c r="K68" i="64"/>
  <c r="L68" i="64"/>
  <c r="M68" i="64"/>
  <c r="N68" i="64"/>
  <c r="O68" i="64"/>
  <c r="G254" i="64"/>
  <c r="H254" i="64"/>
  <c r="I254" i="64"/>
  <c r="J254" i="64"/>
  <c r="K254" i="64"/>
  <c r="L254" i="64"/>
  <c r="M254" i="64"/>
  <c r="N254" i="64"/>
  <c r="G201" i="64"/>
  <c r="H201" i="64"/>
  <c r="I201" i="64"/>
  <c r="J201" i="64"/>
  <c r="K201" i="64"/>
  <c r="L201" i="64"/>
  <c r="M201" i="64"/>
  <c r="N201" i="64"/>
  <c r="O201" i="64"/>
  <c r="J21" i="24"/>
  <c r="E20" i="64"/>
  <c r="J258" i="24"/>
  <c r="E257" i="64"/>
  <c r="E258" i="64"/>
  <c r="F258" i="64"/>
  <c r="G64" i="64"/>
  <c r="H64" i="64"/>
  <c r="I64" i="64"/>
  <c r="J64" i="64"/>
  <c r="K64" i="64"/>
  <c r="L64" i="64"/>
  <c r="M64" i="64"/>
  <c r="N64" i="64"/>
  <c r="G209" i="64"/>
  <c r="H209" i="64"/>
  <c r="I209" i="64"/>
  <c r="J209" i="64"/>
  <c r="K209" i="64"/>
  <c r="L209" i="64"/>
  <c r="M209" i="64"/>
  <c r="N209" i="64"/>
  <c r="E287" i="64"/>
  <c r="E288" i="64"/>
  <c r="F288" i="64"/>
  <c r="J288" i="24"/>
  <c r="J64" i="24"/>
  <c r="J68" i="24"/>
  <c r="J254" i="24"/>
  <c r="H55" i="24"/>
  <c r="J55" i="24"/>
  <c r="I125" i="10"/>
  <c r="H212" i="24"/>
  <c r="H265" i="24"/>
  <c r="J265" i="24"/>
  <c r="H213" i="24"/>
  <c r="J213" i="24"/>
  <c r="E213" i="64"/>
  <c r="E52" i="64"/>
  <c r="I33" i="10"/>
  <c r="H93" i="24"/>
  <c r="J93" i="24"/>
  <c r="J226" i="24"/>
  <c r="E226" i="64"/>
  <c r="H242" i="24"/>
  <c r="J246" i="24"/>
  <c r="H250" i="24"/>
  <c r="J275" i="24"/>
  <c r="H284" i="24"/>
  <c r="I18" i="10"/>
  <c r="H87" i="24"/>
  <c r="I98" i="10"/>
  <c r="H172" i="24"/>
  <c r="J172" i="24"/>
  <c r="E172" i="64"/>
  <c r="I84" i="10"/>
  <c r="H171" i="24"/>
  <c r="J171" i="24"/>
  <c r="E171" i="64"/>
  <c r="I72" i="10"/>
  <c r="H127" i="24"/>
  <c r="J127" i="24"/>
  <c r="E127" i="64"/>
  <c r="I57" i="10"/>
  <c r="H121" i="24"/>
  <c r="J121" i="24"/>
  <c r="E121" i="64"/>
  <c r="I112" i="10"/>
  <c r="H188" i="24"/>
  <c r="H197" i="24"/>
  <c r="E222" i="64"/>
  <c r="E271" i="64"/>
  <c r="M271" i="64"/>
  <c r="H222" i="64"/>
  <c r="I271" i="64"/>
  <c r="H78" i="24"/>
  <c r="E72" i="64"/>
  <c r="J78" i="24"/>
  <c r="E205" i="64"/>
  <c r="G205" i="64"/>
  <c r="K205" i="64"/>
  <c r="F205" i="64"/>
  <c r="H205" i="64"/>
  <c r="L205" i="64"/>
  <c r="I205" i="64"/>
  <c r="M205" i="64"/>
  <c r="E231" i="64"/>
  <c r="J24" i="24"/>
  <c r="H47" i="24"/>
  <c r="I155" i="10"/>
  <c r="H261" i="24"/>
  <c r="I44" i="10"/>
  <c r="H102" i="24"/>
  <c r="F271" i="64"/>
  <c r="H271" i="64"/>
  <c r="J271" i="64"/>
  <c r="L271" i="64"/>
  <c r="N271" i="64"/>
  <c r="M222" i="64"/>
  <c r="K222" i="64"/>
  <c r="K271" i="64"/>
  <c r="G222" i="64"/>
  <c r="I222" i="64"/>
  <c r="N222" i="64"/>
  <c r="F222" i="64"/>
  <c r="J222" i="64"/>
  <c r="J222" i="24"/>
  <c r="H60" i="24"/>
  <c r="O52" i="64"/>
  <c r="G258" i="64"/>
  <c r="H258" i="64"/>
  <c r="I258" i="64"/>
  <c r="J258" i="64"/>
  <c r="K258" i="64"/>
  <c r="L258" i="64"/>
  <c r="M258" i="64"/>
  <c r="N258" i="64"/>
  <c r="O209" i="64"/>
  <c r="J21" i="64"/>
  <c r="N21" i="64"/>
  <c r="E21" i="64"/>
  <c r="G21" i="64"/>
  <c r="K21" i="64"/>
  <c r="F21" i="64"/>
  <c r="M21" i="64"/>
  <c r="H21" i="64"/>
  <c r="L21" i="64"/>
  <c r="I21" i="64"/>
  <c r="G288" i="64"/>
  <c r="H288" i="64"/>
  <c r="I288" i="64"/>
  <c r="J288" i="64"/>
  <c r="K288" i="64"/>
  <c r="L288" i="64"/>
  <c r="M288" i="64"/>
  <c r="N288" i="64"/>
  <c r="O288" i="64"/>
  <c r="O64" i="64"/>
  <c r="O254" i="64"/>
  <c r="E242" i="64"/>
  <c r="J242" i="24"/>
  <c r="H94" i="24"/>
  <c r="H267" i="24"/>
  <c r="H218" i="24"/>
  <c r="J212" i="24"/>
  <c r="E212" i="64"/>
  <c r="J188" i="24"/>
  <c r="J197" i="24"/>
  <c r="J94" i="24"/>
  <c r="E93" i="64"/>
  <c r="E265" i="64"/>
  <c r="J267" i="24"/>
  <c r="E246" i="64"/>
  <c r="J250" i="24"/>
  <c r="H90" i="24"/>
  <c r="J87" i="24"/>
  <c r="E275" i="64"/>
  <c r="J284" i="24"/>
  <c r="J60" i="24"/>
  <c r="E55" i="64"/>
  <c r="E24" i="64"/>
  <c r="J47" i="24"/>
  <c r="N78" i="64"/>
  <c r="G78" i="64"/>
  <c r="E78" i="64"/>
  <c r="H78" i="64"/>
  <c r="I78" i="64"/>
  <c r="K78" i="64"/>
  <c r="M78" i="64"/>
  <c r="L78" i="64"/>
  <c r="F78" i="64"/>
  <c r="J78" i="64"/>
  <c r="J102" i="24"/>
  <c r="H182" i="24"/>
  <c r="O205" i="64"/>
  <c r="O222" i="64"/>
  <c r="O271" i="64"/>
  <c r="J261" i="24"/>
  <c r="H262" i="24"/>
  <c r="I242" i="64"/>
  <c r="F242" i="64"/>
  <c r="G242" i="64"/>
  <c r="K242" i="64"/>
  <c r="H242" i="64"/>
  <c r="N242" i="64"/>
  <c r="M242" i="64"/>
  <c r="L242" i="64"/>
  <c r="J242" i="64"/>
  <c r="O21" i="64"/>
  <c r="O258" i="64"/>
  <c r="J218" i="24"/>
  <c r="E188" i="64"/>
  <c r="J197" i="64"/>
  <c r="H290" i="24"/>
  <c r="O78" i="64"/>
  <c r="E87" i="64"/>
  <c r="J90" i="24"/>
  <c r="L284" i="64"/>
  <c r="I284" i="64"/>
  <c r="K284" i="64"/>
  <c r="M284" i="64"/>
  <c r="N284" i="64"/>
  <c r="H284" i="64"/>
  <c r="J284" i="64"/>
  <c r="G284" i="64"/>
  <c r="F284" i="64"/>
  <c r="E284" i="64"/>
  <c r="E267" i="64"/>
  <c r="F267" i="64"/>
  <c r="J267" i="64"/>
  <c r="N267" i="64"/>
  <c r="G267" i="64"/>
  <c r="K267" i="64"/>
  <c r="H267" i="64"/>
  <c r="L267" i="64"/>
  <c r="I267" i="64"/>
  <c r="M267" i="64"/>
  <c r="M94" i="64"/>
  <c r="G94" i="64"/>
  <c r="L94" i="64"/>
  <c r="E94" i="64"/>
  <c r="H94" i="64"/>
  <c r="J94" i="64"/>
  <c r="K94" i="64"/>
  <c r="I94" i="64"/>
  <c r="N94" i="64"/>
  <c r="F94" i="64"/>
  <c r="J218" i="64"/>
  <c r="L218" i="64"/>
  <c r="G218" i="64"/>
  <c r="I218" i="64"/>
  <c r="M218" i="64"/>
  <c r="F218" i="64"/>
  <c r="H218" i="64"/>
  <c r="N218" i="64"/>
  <c r="K218" i="64"/>
  <c r="E218" i="64"/>
  <c r="K250" i="64"/>
  <c r="L250" i="64"/>
  <c r="J250" i="64"/>
  <c r="G250" i="64"/>
  <c r="N250" i="64"/>
  <c r="H250" i="64"/>
  <c r="I250" i="64"/>
  <c r="F250" i="64"/>
  <c r="M250" i="64"/>
  <c r="E250" i="64"/>
  <c r="E102" i="64"/>
  <c r="J182" i="24"/>
  <c r="F47" i="64"/>
  <c r="K47" i="64"/>
  <c r="M47" i="64"/>
  <c r="I47" i="64"/>
  <c r="G47" i="64"/>
  <c r="E47" i="64"/>
  <c r="H47" i="64"/>
  <c r="J47" i="64"/>
  <c r="L47" i="64"/>
  <c r="N47" i="64"/>
  <c r="E261" i="64"/>
  <c r="J262" i="24"/>
  <c r="J290" i="24"/>
  <c r="H60" i="64"/>
  <c r="L60" i="64"/>
  <c r="I60" i="64"/>
  <c r="M60" i="64"/>
  <c r="E60" i="64"/>
  <c r="J60" i="64"/>
  <c r="N60" i="64"/>
  <c r="G60" i="64"/>
  <c r="K60" i="64"/>
  <c r="F60" i="64"/>
  <c r="O242" i="64"/>
  <c r="E197" i="64"/>
  <c r="K197" i="64"/>
  <c r="I197" i="64"/>
  <c r="H197" i="64"/>
  <c r="L197" i="64"/>
  <c r="N197" i="64"/>
  <c r="G197" i="64"/>
  <c r="M197" i="64"/>
  <c r="F197" i="64"/>
  <c r="O250" i="64"/>
  <c r="O218" i="64"/>
  <c r="O267" i="64"/>
  <c r="E90" i="64"/>
  <c r="N90" i="64"/>
  <c r="J90" i="64"/>
  <c r="L90" i="64"/>
  <c r="G90" i="64"/>
  <c r="F90" i="64"/>
  <c r="M90" i="64"/>
  <c r="K90" i="64"/>
  <c r="I90" i="64"/>
  <c r="H90" i="64"/>
  <c r="O94" i="64"/>
  <c r="O284" i="64"/>
  <c r="O47" i="64"/>
  <c r="E262" i="64"/>
  <c r="I262" i="64"/>
  <c r="J262" i="64"/>
  <c r="H262" i="64"/>
  <c r="G262" i="64"/>
  <c r="F262" i="64"/>
  <c r="L262" i="64"/>
  <c r="N262" i="64"/>
  <c r="M262" i="64"/>
  <c r="K262" i="64"/>
  <c r="O60" i="64"/>
  <c r="M182" i="64"/>
  <c r="N182" i="64"/>
  <c r="E182" i="64"/>
  <c r="H182" i="64"/>
  <c r="F182" i="64"/>
  <c r="G182" i="64"/>
  <c r="L182" i="64"/>
  <c r="J182" i="64"/>
  <c r="I182" i="64"/>
  <c r="K182" i="64"/>
  <c r="O197" i="64"/>
  <c r="O90" i="64"/>
  <c r="L290" i="64"/>
  <c r="J290" i="64"/>
  <c r="O182" i="64"/>
  <c r="K290" i="64"/>
  <c r="O262" i="64"/>
  <c r="F290" i="64"/>
  <c r="I290" i="64"/>
  <c r="M290" i="64"/>
  <c r="G290" i="64"/>
  <c r="E290" i="64"/>
  <c r="N290" i="64"/>
  <c r="H290" i="64"/>
  <c r="O290" i="64"/>
  <c r="O291" i="64"/>
  <c r="N291" i="64"/>
  <c r="G291" i="64"/>
  <c r="H291" i="64"/>
  <c r="M291" i="64"/>
  <c r="K291" i="64"/>
  <c r="I291" i="64"/>
  <c r="F291" i="64"/>
  <c r="J291" i="64"/>
  <c r="L291" i="64"/>
</calcChain>
</file>

<file path=xl/sharedStrings.xml><?xml version="1.0" encoding="utf-8"?>
<sst xmlns="http://schemas.openxmlformats.org/spreadsheetml/2006/main" count="1217" uniqueCount="540">
  <si>
    <t>ITENS</t>
  </si>
  <si>
    <t>DESCRIÇÃO</t>
  </si>
  <si>
    <t>QUANT.</t>
  </si>
  <si>
    <t>1.0</t>
  </si>
  <si>
    <t>PROJETOS</t>
  </si>
  <si>
    <t>1.1</t>
  </si>
  <si>
    <t>Subtotal</t>
  </si>
  <si>
    <t>2.0</t>
  </si>
  <si>
    <t>2.1</t>
  </si>
  <si>
    <t>3.0</t>
  </si>
  <si>
    <t>MOVIMENTO DE TERRA</t>
  </si>
  <si>
    <t>3.1</t>
  </si>
  <si>
    <t>4.0</t>
  </si>
  <si>
    <t>INFRAESTRUTURA - FUNDAÇÃO SIMPLES</t>
  </si>
  <si>
    <t>4.1</t>
  </si>
  <si>
    <t>5.0</t>
  </si>
  <si>
    <t>FUNDAÇÕES ESPECIAIS</t>
  </si>
  <si>
    <t>5.1</t>
  </si>
  <si>
    <t>6.0</t>
  </si>
  <si>
    <t>SUPERESTRUTURA</t>
  </si>
  <si>
    <t>6.1</t>
  </si>
  <si>
    <t>7.0</t>
  </si>
  <si>
    <t>7.1</t>
  </si>
  <si>
    <t>8.0</t>
  </si>
  <si>
    <t>8.1</t>
  </si>
  <si>
    <t>9.0</t>
  </si>
  <si>
    <t>COBERTURA</t>
  </si>
  <si>
    <t>9.1</t>
  </si>
  <si>
    <t>10.0</t>
  </si>
  <si>
    <t>10.1</t>
  </si>
  <si>
    <t>11.0</t>
  </si>
  <si>
    <t>INSTALAÇÕES DE LÓGICA / TELEFONIA</t>
  </si>
  <si>
    <t>11.1</t>
  </si>
  <si>
    <t>12.0</t>
  </si>
  <si>
    <t>12.1</t>
  </si>
  <si>
    <t>13.0</t>
  </si>
  <si>
    <t>IMPERMEABILIZAÇÃO, ISOLAÇÃO TÉRMICA E ACÚSTICA</t>
  </si>
  <si>
    <t>13.1</t>
  </si>
  <si>
    <t>14.0</t>
  </si>
  <si>
    <t>INSTALAÇÕES DE COMBATE A INCÊNDIO</t>
  </si>
  <si>
    <t>14.1</t>
  </si>
  <si>
    <t>15.0</t>
  </si>
  <si>
    <t>15.1</t>
  </si>
  <si>
    <t>16.0</t>
  </si>
  <si>
    <t>VIDROS</t>
  </si>
  <si>
    <t>16.1</t>
  </si>
  <si>
    <t>17.0</t>
  </si>
  <si>
    <t>PINTURA</t>
  </si>
  <si>
    <t>17.1</t>
  </si>
  <si>
    <t>18.0</t>
  </si>
  <si>
    <t>SERVIÇOS COMPLEMENTARES</t>
  </si>
  <si>
    <t>18.1</t>
  </si>
  <si>
    <t>19.0</t>
  </si>
  <si>
    <t>PAISAGISMO E URBANIZAÇÃO</t>
  </si>
  <si>
    <t>19.1</t>
  </si>
  <si>
    <t>20.0</t>
  </si>
  <si>
    <t>EQUIPAMENTOS</t>
  </si>
  <si>
    <t>20.1</t>
  </si>
  <si>
    <t>21.0</t>
  </si>
  <si>
    <t>GERENCIAMENTO DE OBRAS / FISCALIZAÇÃO</t>
  </si>
  <si>
    <t>21.1</t>
  </si>
  <si>
    <t>22.0</t>
  </si>
  <si>
    <t>FORRO</t>
  </si>
  <si>
    <t>22.1</t>
  </si>
  <si>
    <t>23.0</t>
  </si>
  <si>
    <t>AR CONDICIONADO</t>
  </si>
  <si>
    <t>23.1</t>
  </si>
  <si>
    <t>24.0</t>
  </si>
  <si>
    <t>24.1</t>
  </si>
  <si>
    <t>25.0</t>
  </si>
  <si>
    <t>INSTALAÇÕES ESPECIAIS (SOM, ALARME, CFTV, DENTRE OUTROS)</t>
  </si>
  <si>
    <t>TOTAL</t>
  </si>
  <si>
    <t>ALVENARIA / DIVISÓRIA</t>
  </si>
  <si>
    <t>ESQUADRIAS</t>
  </si>
  <si>
    <t>REVESTIMENTOS</t>
  </si>
  <si>
    <t>25.1</t>
  </si>
  <si>
    <t>1º MÊS</t>
  </si>
  <si>
    <t>2º MÊS</t>
  </si>
  <si>
    <t>3º MÊS</t>
  </si>
  <si>
    <t>UNIDADE</t>
  </si>
  <si>
    <t>MÊS</t>
  </si>
  <si>
    <t>CÓDIGO</t>
  </si>
  <si>
    <t>SERVIÇOS PRELIMINARES</t>
  </si>
  <si>
    <t>UNIVERSIDADE FEDERAL DE ALFENAS</t>
  </si>
  <si>
    <t>PRO-REITORIA DE PLANEJAMENTO ORÇAMENTO E DESENVOLVIMENTO INSTITUCIONAL</t>
  </si>
  <si>
    <t>COORDENADORIA DE PROJETOS E OBRAS</t>
  </si>
  <si>
    <t>PLANILHA ANALÍTICA DE CUSTOS - PAC</t>
  </si>
  <si>
    <t>Obra:</t>
  </si>
  <si>
    <t>Local:</t>
  </si>
  <si>
    <t>Campus</t>
  </si>
  <si>
    <t>BDI (obra):</t>
  </si>
  <si>
    <t>BDI (serviço):</t>
  </si>
  <si>
    <t>BDI (equipamento):</t>
  </si>
  <si>
    <t>UN.</t>
  </si>
  <si>
    <t>CUSTO UNITÁRIO (MATERIAL + MDO)</t>
  </si>
  <si>
    <t>PREÇO UNITÁRIO</t>
  </si>
  <si>
    <t>BDI</t>
  </si>
  <si>
    <t>PREÇO TOTAL (com BDI)</t>
  </si>
  <si>
    <t>SISTEMA DE CUSTO DE REFERÊNCIA</t>
  </si>
  <si>
    <t>SINAPI</t>
  </si>
  <si>
    <t>INSTALAÇÕES HIDRÁULICAS, SANITÁRIAS E PLUVIAIS</t>
  </si>
  <si>
    <t>PISO / PAVIMENTAÇÃO</t>
  </si>
  <si>
    <t>TOTAL DA OBRA (R$)</t>
  </si>
  <si>
    <t>COMPOSIÇÃO DE CUSTO UNITÁRIO - CCU</t>
  </si>
  <si>
    <t>Item</t>
  </si>
  <si>
    <t>Composição de referência:</t>
  </si>
  <si>
    <t>CUSTO UNITÁRIO DO ITEM:</t>
  </si>
  <si>
    <t>NATUREZA DO INSUMO</t>
  </si>
  <si>
    <t>DESCRIÇÃO SERVIÇO / MATERIAL</t>
  </si>
  <si>
    <t>COEFICIENTE</t>
  </si>
  <si>
    <t>CUSTO UNITÁRIO DO INSUMO</t>
  </si>
  <si>
    <t>CUSTO TOTAL DO INSUMO</t>
  </si>
  <si>
    <t>REFERÊNCIA</t>
  </si>
  <si>
    <t>Fontes:</t>
  </si>
  <si>
    <t>SUGESTÃO DE CRONOGRAMA FÍSICO-FINANCEIRO</t>
  </si>
  <si>
    <t>4º MÊS</t>
  </si>
  <si>
    <t>5º MÊS</t>
  </si>
  <si>
    <t>6º MÊS</t>
  </si>
  <si>
    <t>Não se aplica</t>
  </si>
  <si>
    <t>2.2</t>
  </si>
  <si>
    <t>2.3</t>
  </si>
  <si>
    <t>2.4</t>
  </si>
  <si>
    <t>m²</t>
  </si>
  <si>
    <t>kg</t>
  </si>
  <si>
    <t>Estrutura</t>
  </si>
  <si>
    <t>10.2</t>
  </si>
  <si>
    <t>10.3</t>
  </si>
  <si>
    <t>10.4</t>
  </si>
  <si>
    <t>10.5</t>
  </si>
  <si>
    <t>10.6</t>
  </si>
  <si>
    <t>10.7</t>
  </si>
  <si>
    <t>Quadros</t>
  </si>
  <si>
    <t>m</t>
  </si>
  <si>
    <t>Iluminação e Tomadas</t>
  </si>
  <si>
    <t>INSTALAÇÕES DE ELÉTRICAS</t>
  </si>
  <si>
    <t>mês</t>
  </si>
  <si>
    <t>10.8</t>
  </si>
  <si>
    <t>m³</t>
  </si>
  <si>
    <t>Gestão da obra (administração da obra, gestão de RH, segurança do trabalho, manutenção de equipamentos).</t>
  </si>
  <si>
    <t>Material</t>
  </si>
  <si>
    <t>Mão de obra</t>
  </si>
  <si>
    <t>Auxiliar de escritório com encargos complementares.</t>
  </si>
  <si>
    <t>h</t>
  </si>
  <si>
    <t>Técnico em segurança do trabalho com encargos complementares.</t>
  </si>
  <si>
    <t>PREÇO TOTAL</t>
  </si>
  <si>
    <t>17.2</t>
  </si>
  <si>
    <t>MOVIMENTAÇÃO DE TERRA</t>
  </si>
  <si>
    <t>8.2</t>
  </si>
  <si>
    <t>8.3</t>
  </si>
  <si>
    <t>Entrada de Energia</t>
  </si>
  <si>
    <t>10.9</t>
  </si>
  <si>
    <t>10.10</t>
  </si>
  <si>
    <t>10.11</t>
  </si>
  <si>
    <t>10.12</t>
  </si>
  <si>
    <t>10.13</t>
  </si>
  <si>
    <t>10.15</t>
  </si>
  <si>
    <t>10.16</t>
  </si>
  <si>
    <t>10.17</t>
  </si>
  <si>
    <t>10.18</t>
  </si>
  <si>
    <t>10.20</t>
  </si>
  <si>
    <t>18.2</t>
  </si>
  <si>
    <t>18.3</t>
  </si>
  <si>
    <t>18.4</t>
  </si>
  <si>
    <t>24.2</t>
  </si>
  <si>
    <t>24.3</t>
  </si>
  <si>
    <t>24.4</t>
  </si>
  <si>
    <t>24.5</t>
  </si>
  <si>
    <t>24.6</t>
  </si>
  <si>
    <t>24.7</t>
  </si>
  <si>
    <t>24.8</t>
  </si>
  <si>
    <t>18.5</t>
  </si>
  <si>
    <t>7º MÊS</t>
  </si>
  <si>
    <t>8º MÊS</t>
  </si>
  <si>
    <t>9º MÊS</t>
  </si>
  <si>
    <t>10.21</t>
  </si>
  <si>
    <t>10.22</t>
  </si>
  <si>
    <t>10.23</t>
  </si>
  <si>
    <t>10.24</t>
  </si>
  <si>
    <t>10.25</t>
  </si>
  <si>
    <t>10.26</t>
  </si>
  <si>
    <t>10.28</t>
  </si>
  <si>
    <t>10.29</t>
  </si>
  <si>
    <t>10.30</t>
  </si>
  <si>
    <t>10.31</t>
  </si>
  <si>
    <t>10.32</t>
  </si>
  <si>
    <t>10.33</t>
  </si>
  <si>
    <t>10.34</t>
  </si>
  <si>
    <t>10.35</t>
  </si>
  <si>
    <t>8.4</t>
  </si>
  <si>
    <t>Externo</t>
  </si>
  <si>
    <t>15.2</t>
  </si>
  <si>
    <t>15.3</t>
  </si>
  <si>
    <t>Interno</t>
  </si>
  <si>
    <t>15.4</t>
  </si>
  <si>
    <t>15.5</t>
  </si>
  <si>
    <t>15.6</t>
  </si>
  <si>
    <t>Reforma das Salas R101 e R102 - Sede</t>
  </si>
  <si>
    <t>Prédio R</t>
  </si>
  <si>
    <t>Alfenas - Sede</t>
  </si>
  <si>
    <t>Placa de obra em chapa galvanizada nº 22, adesivada (3,60 x 2,00m) e (2,00 x 1,50m)</t>
  </si>
  <si>
    <t>Placa de inauguração em alumínio composto preto, 60x80cm, esp. 4mm (02 chapas sólidas de ACM c/ núcleo central em polietileno), pintura coilcoating PVDF KYNAR 500, texto gravado a laser, acabamento em verniz automotivo, com moldura em alumínio.</t>
  </si>
  <si>
    <t>Remoção de piso vinílico / emborrachado.</t>
  </si>
  <si>
    <t>Remoção de piso de madeira (assoalho e barrote) de forma manual, sem reaproveitamento.</t>
  </si>
  <si>
    <t>Remoção de esquadria de alumínio e vidro (7 unid. 1,20 x 2,50m), (2 unid. 1,00 x 2,50m) e (2 unid. 0,60 x 2,50m).</t>
  </si>
  <si>
    <t>Remoção de vidro temperado, com reaproveitamento.</t>
  </si>
  <si>
    <t>Remoção de tubulação, de forma manual, sem reaproveitamento (corrimão).</t>
  </si>
  <si>
    <t>Remoção de soleira de mármore ou granito.</t>
  </si>
  <si>
    <t>Remoção de interruptores e tomadas elétricas, sem reaproveitamento.</t>
  </si>
  <si>
    <t>Remoção de luminárias, com reaproveitamento.</t>
  </si>
  <si>
    <t>Demolição de rodapé, de forma  manual, com reaproveitamento.</t>
  </si>
  <si>
    <t>Demolição de peitoril de granito / mármore.</t>
  </si>
  <si>
    <t>Demolição de argamassas, de forma manual, sem reaproveitamento.</t>
  </si>
  <si>
    <t>Demolição de alvenaria de bloco furado, de forma manual, sem reaproveitamento.</t>
  </si>
  <si>
    <t>Demolição de revestimento cerâmico / azulejo.</t>
  </si>
  <si>
    <t>Demolição manual de piso cimentado sobre lastro de concreto (contrapiso esp.: 8mm).</t>
  </si>
  <si>
    <t>Demolição de piso de alta resistência.</t>
  </si>
  <si>
    <t>Demolição parcial de pavimento asfáltico, de forma mecanizada, sem reaproveitamento.</t>
  </si>
  <si>
    <t>Rasgo em alvenaria para eletrodutos menores ou iguais a 40mm.</t>
  </si>
  <si>
    <t>Rasgo em contrapiso para eletrodutos menores ou iguais a 40mm.</t>
  </si>
  <si>
    <t>Tapume com compensado de madeira.</t>
  </si>
  <si>
    <t>Quebra em alvenaria para instalação de caixa de tomada 4 x 4 ou 4 x 2.</t>
  </si>
  <si>
    <t>Quebra em alvenaria para instalação de quadro de distribuição grande.</t>
  </si>
  <si>
    <t>2.5</t>
  </si>
  <si>
    <t>2.6</t>
  </si>
  <si>
    <t>2.7</t>
  </si>
  <si>
    <t>2.8</t>
  </si>
  <si>
    <t>2.9</t>
  </si>
  <si>
    <t>2.10</t>
  </si>
  <si>
    <t>2.11</t>
  </si>
  <si>
    <t>2.12</t>
  </si>
  <si>
    <t>2.13</t>
  </si>
  <si>
    <t>2.14</t>
  </si>
  <si>
    <t>2.15</t>
  </si>
  <si>
    <t>2.16</t>
  </si>
  <si>
    <t>2.17</t>
  </si>
  <si>
    <t>2.18</t>
  </si>
  <si>
    <t>2.19</t>
  </si>
  <si>
    <t>2.20</t>
  </si>
  <si>
    <t>2.21</t>
  </si>
  <si>
    <t>2.22</t>
  </si>
  <si>
    <t>2.23</t>
  </si>
  <si>
    <t>un</t>
  </si>
  <si>
    <t>Escavação manual de vala, profundidade menor ou igual a 1,30m - interno p/ passagem de tubulação.</t>
  </si>
  <si>
    <t>Reaterro manual de valas com compactação mecanizada.</t>
  </si>
  <si>
    <t>3.2</t>
  </si>
  <si>
    <t>7.2</t>
  </si>
  <si>
    <t>Parede com placas de gesso acartonado (drywall), uso interno, duas faces simples e estrutura metálica com guias simples (9,0mm), com vãos.</t>
  </si>
  <si>
    <t>7.3</t>
  </si>
  <si>
    <t>Isolamento acústico c/ painel em lã de vidro e=25mmem parede drywall, fornecimento e instalação.</t>
  </si>
  <si>
    <t>Palco, rampa do palco e escada do palco da R101</t>
  </si>
  <si>
    <t>7.4</t>
  </si>
  <si>
    <t>Alumínio</t>
  </si>
  <si>
    <t xml:space="preserve">Porta 1,60 x 2,10m (duas folhas) em alumínio, lambril, cor branca, de abrir ou correr, completa inclusive caixilhos, roldanas, dobradiças e fechadura. </t>
  </si>
  <si>
    <t>Madeira</t>
  </si>
  <si>
    <t>Porta 1,60 x 2,10m (duas folhas) em madeira compensada (canela), lisa, semi-ôca, com visor nas duas folhas (NBR9050), inclusive batentes, ferragens e fechadura. Exclusive vidros.</t>
  </si>
  <si>
    <t>Metais</t>
  </si>
  <si>
    <r>
      <t>Corrimão duplo de aço inox, 1</t>
    </r>
    <r>
      <rPr>
        <sz val="9"/>
        <rFont val="Calibri"/>
        <family val="2"/>
      </rPr>
      <t>½</t>
    </r>
    <r>
      <rPr>
        <sz val="9"/>
        <rFont val="Arial"/>
        <family val="2"/>
      </rPr>
      <t>", com montante 2</t>
    </r>
    <r>
      <rPr>
        <sz val="9"/>
        <rFont val="Calibri"/>
        <family val="2"/>
      </rPr>
      <t>½</t>
    </r>
    <r>
      <rPr>
        <sz val="9"/>
        <rFont val="Arial"/>
        <family val="2"/>
      </rPr>
      <t>".</t>
    </r>
  </si>
  <si>
    <r>
      <t>Corrimão duplo de aço galvanizado, 1</t>
    </r>
    <r>
      <rPr>
        <sz val="9"/>
        <rFont val="Calibri"/>
        <family val="2"/>
      </rPr>
      <t>½</t>
    </r>
    <r>
      <rPr>
        <sz val="9"/>
        <rFont val="Arial"/>
        <family val="2"/>
      </rPr>
      <t>", fixado em alvenaria.</t>
    </r>
  </si>
  <si>
    <t>8.5</t>
  </si>
  <si>
    <r>
      <t xml:space="preserve">Guarda corpo de aço galvanizado, h = 1,30m, </t>
    </r>
    <r>
      <rPr>
        <sz val="9"/>
        <rFont val="Calibri"/>
        <family val="2"/>
      </rPr>
      <t>¾</t>
    </r>
    <r>
      <rPr>
        <sz val="9"/>
        <rFont val="Arial"/>
        <family val="2"/>
      </rPr>
      <t>", montante de 2".</t>
    </r>
  </si>
  <si>
    <t>8.6</t>
  </si>
  <si>
    <r>
      <t xml:space="preserve">Portão de abrir em gradil de metalon redondo de </t>
    </r>
    <r>
      <rPr>
        <sz val="9"/>
        <rFont val="Calibri"/>
        <family val="2"/>
      </rPr>
      <t>¾</t>
    </r>
    <r>
      <rPr>
        <sz val="9"/>
        <rFont val="Arial"/>
        <family val="2"/>
      </rPr>
      <t>" vertical, com requadro, acabamento natural. Completo.</t>
    </r>
  </si>
  <si>
    <t>Cabo de cobre XLP/EPR # = 120mm² - cor azul claro - dupla capa.</t>
  </si>
  <si>
    <t>Cabo de cobre XLP/EPR # = 120mm² - cor branco - dupla capa.</t>
  </si>
  <si>
    <t>Cabo de cobre XLP/EPR # = 120mm² - cor preto - dupla capa.</t>
  </si>
  <si>
    <t>Cabo de cobre XLP/EPR # = 120mm² - cor vermelho - dupla capa.</t>
  </si>
  <si>
    <t>Cabo de cobre flexível isolado PVC - 450/750V, 70mm² - cor verde-amarelo.</t>
  </si>
  <si>
    <t>Terminal de cobre de compressão, # = 120mm².</t>
  </si>
  <si>
    <t>Terminal de cobre de compressão, # = 70mm².</t>
  </si>
  <si>
    <t>Cabo de cobre nu 16mm (meio duro).</t>
  </si>
  <si>
    <t>Haste de terra tipo cantoneira 25 x 25 x 2400mm.</t>
  </si>
  <si>
    <t>Disjuntor tripolar NEMA de 225A / 220V.</t>
  </si>
  <si>
    <t>Terminal de cobre de compressão, # = 150mm².</t>
  </si>
  <si>
    <t xml:space="preserve">Caixa de inspeção ZD c/ padrão CEMIG. </t>
  </si>
  <si>
    <t>Tampão fofo com base, classe A15, cap. 1,5T, 400 x 600mm.</t>
  </si>
  <si>
    <t>10.14</t>
  </si>
  <si>
    <t>Eletroduto corrugado em PEAD 4" (100mm).</t>
  </si>
  <si>
    <t>Ligação do QGBT's Existentes na Sala de Rack no Alimentador Geral</t>
  </si>
  <si>
    <t>Cabo de cobre 0,6/1kV XLP/EPR, # = 16mm² - cor - verde-amarelo.</t>
  </si>
  <si>
    <t>Cabo de cobre 0,6/1kV XLP/EPR, # = 16mm² - cor - azul claro.</t>
  </si>
  <si>
    <t>Cabo de cobre 0,6/1kV XLP/EPR, # = 16mm² - cor - branco.</t>
  </si>
  <si>
    <t>Cabo de cobre 0,6/1kV XLP/EPR, # = 16mm² - cor - preto.</t>
  </si>
  <si>
    <t>10.19</t>
  </si>
  <si>
    <t>Cabo de cobre 0,6/1kV XLP/EPR, # = 16mm² - cor - vermelho.</t>
  </si>
  <si>
    <t>Terminal de cobre de compressão, # = 16mm².</t>
  </si>
  <si>
    <r>
      <t>Eletroduto corrugado em PEAD 1</t>
    </r>
    <r>
      <rPr>
        <sz val="9"/>
        <rFont val="Calibri"/>
        <family val="2"/>
      </rPr>
      <t>¼</t>
    </r>
    <r>
      <rPr>
        <sz val="9"/>
        <rFont val="Arial"/>
        <family val="2"/>
      </rPr>
      <t>" (40mm).</t>
    </r>
  </si>
  <si>
    <t>Eletrocalha perfurada tipo C150 x 50mm eletrolítica chapa 14 - com virola, conexões e acessórios. Fornecimento e instalação.</t>
  </si>
  <si>
    <r>
      <t xml:space="preserve">Eletroduto flexível leve </t>
    </r>
    <r>
      <rPr>
        <sz val="9"/>
        <rFont val="Calibri"/>
        <family val="2"/>
      </rPr>
      <t>¾</t>
    </r>
    <r>
      <rPr>
        <sz val="9"/>
        <rFont val="Arial"/>
        <family val="2"/>
      </rPr>
      <t>".</t>
    </r>
  </si>
  <si>
    <r>
      <t>Eletroduto corrugado em PEAD 1</t>
    </r>
    <r>
      <rPr>
        <sz val="9"/>
        <rFont val="Calibri"/>
        <family val="2"/>
      </rPr>
      <t>½</t>
    </r>
    <r>
      <rPr>
        <sz val="9"/>
        <rFont val="Arial"/>
        <family val="2"/>
      </rPr>
      <t>" (50mm).</t>
    </r>
  </si>
  <si>
    <t>Caixa PCV 4 x 2.</t>
  </si>
  <si>
    <t>10.27</t>
  </si>
  <si>
    <t>Caixa PVC octogonal 3 x 3.</t>
  </si>
  <si>
    <t>Caixa de passagem de embutir 20 x 20.</t>
  </si>
  <si>
    <t>Fiação e Conexões</t>
  </si>
  <si>
    <t>Cabo de cobre flexível, isolado PVC - 450 / 750V 2,5mm² - azul claro.</t>
  </si>
  <si>
    <t>Cabo de cobre flexível, isolado PVC - 450 / 750V 2,5mm² - amarelo.</t>
  </si>
  <si>
    <t>Cabo de cobre flexível, isolado PVC - 450 / 750V 2,5mm² - preto.</t>
  </si>
  <si>
    <t>Cabo de cobre flexível, isolado PVC - 450 / 750V 2,5mm² - verde-amarelo.</t>
  </si>
  <si>
    <t>Cabo de cobre flexível, isolado PVC - 450 / 750V 2,5mm² - vermelho.</t>
  </si>
  <si>
    <t>Cabo de cobre flexível, isolado PVC - 450 / 750V 2,5mm² - branco.</t>
  </si>
  <si>
    <t>Cabo de cobre flexível, isolado PVC - 450 / 750V 4mm² - azul claro.</t>
  </si>
  <si>
    <t>10.36</t>
  </si>
  <si>
    <t>Cabo de cobre flexível, isolado PVC - 450 / 750V 4mm² - verde-amarelo.</t>
  </si>
  <si>
    <t>10.37</t>
  </si>
  <si>
    <t>Cabo de cobre flexível, isolado PVC - 450 / 750V 4mm² - vermelho.</t>
  </si>
  <si>
    <t>10.38</t>
  </si>
  <si>
    <t>Cabo de cobre flexível, isolado PVC - 450 / 750V 6mm² - preto.</t>
  </si>
  <si>
    <t>10.39</t>
  </si>
  <si>
    <t>Cabo de cobre flexível, isolado PVC - 450 / 750V 6mm² - verde-amarelo.</t>
  </si>
  <si>
    <t>10.40</t>
  </si>
  <si>
    <t>Cabo de cobre flexível, isolado PVC - 450 / 750V 6mm² - vermelho.</t>
  </si>
  <si>
    <t>10.41</t>
  </si>
  <si>
    <t>10.42</t>
  </si>
  <si>
    <t>10.43</t>
  </si>
  <si>
    <t>10.44</t>
  </si>
  <si>
    <t>10.45</t>
  </si>
  <si>
    <t>10.46</t>
  </si>
  <si>
    <t>Cabo de cobre 0,6/1kV XLP/EPR, # = 25mm² - cor - verde-amarelo.</t>
  </si>
  <si>
    <t>10.47</t>
  </si>
  <si>
    <t>Cabo de cobre 0,6/1kV XLP/EPR, # = 50mm² - cor - azul claro.</t>
  </si>
  <si>
    <t>10.48</t>
  </si>
  <si>
    <t>Cabo de cobre 0,6/1kV XLP/EPR, # = 50mm² - cor - branco.</t>
  </si>
  <si>
    <t>10.49</t>
  </si>
  <si>
    <t>Cabo de cobre 0,6/1kV XLP/EPR, # = 50mm² - cor - preto.</t>
  </si>
  <si>
    <t>10.50</t>
  </si>
  <si>
    <t>Cabo de cobre 0,6/1kV XLP/EPR, # = 50mm² - cor - vermelho.</t>
  </si>
  <si>
    <t>10.51</t>
  </si>
  <si>
    <t>Terminal de cobre de compressão, # = 2,5mm².</t>
  </si>
  <si>
    <t>10.52</t>
  </si>
  <si>
    <t>Terminal de cobre de compressão, # = 4mm².</t>
  </si>
  <si>
    <t>10.53</t>
  </si>
  <si>
    <t>Terminal de cobre de compressão, # = 6mm².</t>
  </si>
  <si>
    <t>10.54</t>
  </si>
  <si>
    <t>10.55</t>
  </si>
  <si>
    <t>Terminal de cobre de compressão, # = 25mm².</t>
  </si>
  <si>
    <t>10.56</t>
  </si>
  <si>
    <t>Terminal de cobre de compressão, # = 50mm².</t>
  </si>
  <si>
    <t>10.57</t>
  </si>
  <si>
    <t>Quadro de entrada de sobrepor c/ barramento trifásico 225A p/ 24 disjuntores.</t>
  </si>
  <si>
    <t>10.58</t>
  </si>
  <si>
    <t>Quadro de distribuição de sobrepor c/ barramento trifásico 150A p/ 30 disjuntores.</t>
  </si>
  <si>
    <t>10.59</t>
  </si>
  <si>
    <t>Quadro de distribuição de embutir c/ barramento trifásico 150A p/ 42 disjuntores.</t>
  </si>
  <si>
    <t>10.60</t>
  </si>
  <si>
    <t>Disjuntor tripolar termomagnético - NEMA, 70A, curva C.</t>
  </si>
  <si>
    <t>10.61</t>
  </si>
  <si>
    <t>Disjuntor tripolar termomagnético - NEMA, 125A, curva C.</t>
  </si>
  <si>
    <t>10.62</t>
  </si>
  <si>
    <t>Disjuntor tripolar termomagnético - norma DIN, 63A, curva C.</t>
  </si>
  <si>
    <t>10.63</t>
  </si>
  <si>
    <t>Disjuntor tripolar termomagnético - norma DIN, 125A, curva C.</t>
  </si>
  <si>
    <t>10.64</t>
  </si>
  <si>
    <t>Disjuntor bipolar termomagnético - norma DIN, 40A, curva C.</t>
  </si>
  <si>
    <t>10.65</t>
  </si>
  <si>
    <t>Disjuntor bipolar termomagnético - norma DIN, 16A, curva C.</t>
  </si>
  <si>
    <t>10.66</t>
  </si>
  <si>
    <t>Disjuntor unipolar termomagnético - norma DIN, 16A, curva C.</t>
  </si>
  <si>
    <t>10.67</t>
  </si>
  <si>
    <t>Disjuntor unipolar termomagnético - norma DIN, 32A, curva C.</t>
  </si>
  <si>
    <t>10.68</t>
  </si>
  <si>
    <t>Dispositivo de proteção contra surto - classe I/II - 275V - Imax = 60kA; In = 20kA.</t>
  </si>
  <si>
    <t>10.69</t>
  </si>
  <si>
    <t>Luminária tipo 01 - de embutir de LED, 36W - 4000K / 4190lm (referência Lumicenter EHT43-E4000840).</t>
  </si>
  <si>
    <t>10.70</t>
  </si>
  <si>
    <t>10.71</t>
  </si>
  <si>
    <t>Bloco de iluminação de emergência de LED, 2W - autonomia mínima de 3 horas.</t>
  </si>
  <si>
    <t>10.72</t>
  </si>
  <si>
    <t>Interruptor 1 tecla paralelo (inclusive suporte e espelho).</t>
  </si>
  <si>
    <t>10.73</t>
  </si>
  <si>
    <t>Interruptor 2 teclas simples e paralelo (inclusive suporte e espelho).</t>
  </si>
  <si>
    <t>10.74</t>
  </si>
  <si>
    <t>Interruptor 1 tecla simples e paralelo (inclusive suporte e espelho).</t>
  </si>
  <si>
    <t>10.75</t>
  </si>
  <si>
    <t>10.76</t>
  </si>
  <si>
    <t>Interruptor 3 teclas simples e paralelo (inclusive suporte e espelho).</t>
  </si>
  <si>
    <t>10.77</t>
  </si>
  <si>
    <t>Tomada hexagonal 2P + T, 10A (NBR14136) (inclusive suporte e espelho).</t>
  </si>
  <si>
    <t>10.78</t>
  </si>
  <si>
    <t>Tomada hexagonal 2P + T, 20A (NBR14136) (inclusive suporte e espelho).</t>
  </si>
  <si>
    <t>10.79</t>
  </si>
  <si>
    <t>Tomada hexagonal para piso 2P + T2P + T, 10A (inclusive suporte e espelho em metal).</t>
  </si>
  <si>
    <t>11.2</t>
  </si>
  <si>
    <r>
      <t xml:space="preserve">Eletroduto flexível leve </t>
    </r>
    <r>
      <rPr>
        <sz val="9"/>
        <rFont val="Calibri"/>
        <family val="2"/>
      </rPr>
      <t>1</t>
    </r>
    <r>
      <rPr>
        <sz val="9"/>
        <rFont val="Arial"/>
        <family val="2"/>
      </rPr>
      <t>".</t>
    </r>
  </si>
  <si>
    <t>11.3</t>
  </si>
  <si>
    <t>Perfilado perfurado com aba virada, 38 x 38mm, chapa 22 - c/ ganchos, conexões e acessórios de fixação.</t>
  </si>
  <si>
    <t>11.4</t>
  </si>
  <si>
    <t>11.5</t>
  </si>
  <si>
    <t>Suporte parafusado 4 x 2, com placa p/ 2 posições.</t>
  </si>
  <si>
    <t>11.6</t>
  </si>
  <si>
    <t>Caixa PCV 4 x 4.</t>
  </si>
  <si>
    <t>Tomadas e Conexões</t>
  </si>
  <si>
    <t>11.7</t>
  </si>
  <si>
    <t>Tomada RJ45, Gigalan Cat.6 Premium. Referência Furukawa.</t>
  </si>
  <si>
    <t>11.8</t>
  </si>
  <si>
    <t>Fiação</t>
  </si>
  <si>
    <t>11.9</t>
  </si>
  <si>
    <t>Cabo UTP Cat.6. Referência Furukawa.</t>
  </si>
  <si>
    <t>Impermeabilização de parede com argamassa de cimento e areia com aditivo impermeabilizante.</t>
  </si>
  <si>
    <t>Revestimento acústico em painel de MDF ignífugo, com acabamento melamínico amadeirado, liso, cor Cerezzo, NRC 0,1, instalado - Nexacustic 100 Liso (OWA - Sonex).</t>
  </si>
  <si>
    <t>Revestimento acústico em painel perfurado com face frisada de MDF ignífugo, com acabamento melamínico amadeirado, com véu e manta a acústica, cor Milano, NRC 0,95, instalado - Nexacustic 16 (OWA - Sonex).</t>
  </si>
  <si>
    <t>Chapisco aplicado em alvenaria e estruturas de concreto armado.</t>
  </si>
  <si>
    <t>Emboço em argamassa de cimento / cal e areia.</t>
  </si>
  <si>
    <t>Aplicação e lixamento de massa látex em paredes (2 demãos).</t>
  </si>
  <si>
    <t>Aplicação de argamassa industrializada, preparo mecânico, aplicada manualmente em fachada com presença de vãos, espessura 25mm (reboco externo).</t>
  </si>
  <si>
    <t>Instalação de vidro liso, e = 4mm, em esquadria de madeira, fixado com baguete.</t>
  </si>
  <si>
    <t>Interna</t>
  </si>
  <si>
    <t>17.3</t>
  </si>
  <si>
    <t>17.4</t>
  </si>
  <si>
    <t>Externa</t>
  </si>
  <si>
    <t>17.5</t>
  </si>
  <si>
    <t>Aplicação manual de fundo selador acrílico em fachada com presença de vãos.</t>
  </si>
  <si>
    <t>17.6</t>
  </si>
  <si>
    <t>17.7</t>
  </si>
  <si>
    <t>Pintura de piso com tinta epóxi, aplicação manual, inclusive primer epóxi (2 demãos).</t>
  </si>
  <si>
    <t>17.8</t>
  </si>
  <si>
    <t>Aplicação manual de tinta látex acrílica em panos sem presença de vãos, (2 demãos), p/ tapume.</t>
  </si>
  <si>
    <t>17.9</t>
  </si>
  <si>
    <t>Pintura em verniz poliuretano incolor (3 demãos).</t>
  </si>
  <si>
    <t>17.10</t>
  </si>
  <si>
    <t>Pintura de proteção e/ou acabamento sobre superfícies metálicas com aplicação de 01 demão de primer epóxi rico em zinco, e = 35 mi cra - R1 em corrimão duplo de aço galvanizado de 1 1/2".</t>
  </si>
  <si>
    <t>17.11</t>
  </si>
  <si>
    <t>Pintura esmalte fosco sobre superfície metálica em corrimão duplo de aço galvanizado de 1 1/2" (2 demãos).</t>
  </si>
  <si>
    <t>17.12</t>
  </si>
  <si>
    <t>Pintura de proteção e/ou acabamento sobre superfícies metálicas c om aplicação de 01 demão de primer epóxi rico em zinco, e = 35 mi cra - R1 em guarda-corpo, h = 1,10m, de aço galvanizado, 3/4".</t>
  </si>
  <si>
    <t>17.13</t>
  </si>
  <si>
    <t>Pintura esmalte fosco sobre superfície metálica em guarda-corpo, h = 1,10m, de aço galvanizado, 3/4" (2 demãos).</t>
  </si>
  <si>
    <t xml:space="preserve">Coleta e carga </t>
  </si>
  <si>
    <t>Recomposição de asfalto para fechamento de valas.</t>
  </si>
  <si>
    <t>Remoção de tapume de forma manual, sem reaproveitamento.</t>
  </si>
  <si>
    <t>Limpeza da obra.</t>
  </si>
  <si>
    <t>Forro removível em painel de MDF ignífugo, com acabamento melamínico amadeirado, liso, cor Cerezzo, NRC 0,1, instalado - Nexacustic 100 Liso (OWA - Sonex).</t>
  </si>
  <si>
    <t>22.2</t>
  </si>
  <si>
    <t>Forro em placa de gesso.</t>
  </si>
  <si>
    <t>Contrapiso acústico em argamassa traço 1:4 (cimento e areia), preparo manual, aplicado em áreas secas maiores que 15m², espessura  6cm.</t>
  </si>
  <si>
    <t>Impermeabilização de superfície, com impermeabilizante flexível a base acrílica.</t>
  </si>
  <si>
    <t>Taco de madeira.</t>
  </si>
  <si>
    <t>Piso porcelanato.</t>
  </si>
  <si>
    <t>Soleira em granito, largura 15cm, espessura 2,0cm.</t>
  </si>
  <si>
    <t>Escada</t>
  </si>
  <si>
    <t>Piso em granito cinza corumbá para degraus # = 2,0cm + argamassa de assentamento AC-III com tratamento ante derrapante na borda</t>
  </si>
  <si>
    <t>Espelho em granito cinza corumbá, espessura = 2,0cm.</t>
  </si>
  <si>
    <t>Rodapé em granito cinza corumbá, espessura = 2,0cm, h = 7cm.</t>
  </si>
  <si>
    <t>Alvenaria de vedação de blocos cerâmicos furados na vertical de 19x19x39 cm (espessura 19 cm) e argamassa de assentamento com preparo em betoneira.</t>
  </si>
  <si>
    <t>Aplicação fundo selador acrílico em teto (1 demão).</t>
  </si>
  <si>
    <t>Aplicação fundo selador acrílico em paredes (1 demão).</t>
  </si>
  <si>
    <t>Aplicação manual de pintura com tinta látex acrílica em parede (2 demãos).</t>
  </si>
  <si>
    <t>Aplicação manual de pintura com tinta látex acrílica em teto (2 demãos).</t>
  </si>
  <si>
    <t>Bucha de nylon sem aba, S10, com parafuso de 6,10 x 65mm em aço zincado com rosca soberba, cabeça chata e fenda Phillips.</t>
  </si>
  <si>
    <t>unid.</t>
  </si>
  <si>
    <t>Eletroduto revestido AWS - E6013, diâmetro = 2,5mm.</t>
  </si>
  <si>
    <t>Suporte para calha de 150mm em ferro galvanizado.</t>
  </si>
  <si>
    <r>
      <t>Tubo de aço galvanizado com costura, classe leve, DN 40mm (1</t>
    </r>
    <r>
      <rPr>
        <sz val="9"/>
        <rFont val="Calibri"/>
        <family val="2"/>
      </rPr>
      <t>½</t>
    </r>
    <r>
      <rPr>
        <sz val="10.8"/>
        <rFont val="Arial"/>
        <family val="2"/>
      </rPr>
      <t>"), e = 3,0mm, *3,48* kg/m, (NBR5580).</t>
    </r>
  </si>
  <si>
    <t>Auxiliar de serralheiro com encargos complementares.</t>
  </si>
  <si>
    <t>Serralheiro com encargos complementares.</t>
  </si>
  <si>
    <r>
      <t>Corrimão duplo de aço galvanizado, 1</t>
    </r>
    <r>
      <rPr>
        <b/>
        <sz val="9"/>
        <rFont val="Calibri"/>
        <family val="2"/>
      </rPr>
      <t>½</t>
    </r>
    <r>
      <rPr>
        <b/>
        <sz val="10.8"/>
        <rFont val="Arial"/>
        <family val="2"/>
      </rPr>
      <t>"</t>
    </r>
    <r>
      <rPr>
        <b/>
        <sz val="9"/>
        <rFont val="Arial"/>
        <family val="2"/>
      </rPr>
      <t>, fixado em alvenaria. Fornecimento e instalação.</t>
    </r>
  </si>
  <si>
    <t>Eletrocalha metálica perfurada 150 x 50 x 3000mm</t>
  </si>
  <si>
    <t>Auxiliar de eletricista com encargos complementares.</t>
  </si>
  <si>
    <t>Eletricista com encargos complementares.</t>
  </si>
  <si>
    <r>
      <t xml:space="preserve">Fixação de tubos horizontais de PVC, CPVC ou cobre, diâmetros menores ou iguais a 40mm ou eletrocalhas até 150mm de largura, com abraçadeira metálica rígida tipo D </t>
    </r>
    <r>
      <rPr>
        <sz val="9"/>
        <rFont val="Calibri"/>
        <family val="2"/>
      </rPr>
      <t>½</t>
    </r>
    <r>
      <rPr>
        <sz val="9"/>
        <rFont val="Arial"/>
        <family val="2"/>
      </rPr>
      <t>, fixada em perfilado em laje.</t>
    </r>
  </si>
  <si>
    <t>Caixa de passagem de embutir 20 x 20. Fornecimento e instalação.</t>
  </si>
  <si>
    <t>Caixa de passagem elétrica 20 x 20 x 12cm, de embutir, em chapa de aço galvanizado.</t>
  </si>
  <si>
    <t>Luminária LED 36W - 4000K, de embutir.</t>
  </si>
  <si>
    <t>Perfilado perfurado com aba virada, 38 x 38mm, chapa 22 - c/ ganchos, conexões e acessórios de fixação. Fornecimento e instalação.</t>
  </si>
  <si>
    <t>Perfilado em chapa de aço perfurado, 22 (largura: 38mm / altura: 38mm).</t>
  </si>
  <si>
    <t>Revestimento acústico em painel perfurado com face frisada de MDF ignífugo, com acabamento melamínico amadeirado, com véu e manta a cústica, cor Milano, NRC 0,95, instalado - Nexacustic 16 (OWA - Sonex).</t>
  </si>
  <si>
    <t>Serviço</t>
  </si>
  <si>
    <t>Bimar.</t>
  </si>
  <si>
    <t>Locação de container banheiro com chuveiros e vasos, 4,30 x 2,20m, h = 2,50m (3 bacias, 4 chuveiros, 1 lavatório e 1 mictório).</t>
  </si>
  <si>
    <t>Aumoxarife com encargos complementares.</t>
  </si>
  <si>
    <t>Locação de container almoxarifado, 6,00 x 2,40m</t>
  </si>
  <si>
    <t>Locação de container refeitório sem banheiro, 6,00 x 2,40m</t>
  </si>
  <si>
    <t>Tomada dupla para lógica no piso, metal, RJ45</t>
  </si>
  <si>
    <t>Fita isolante adesiva antichama, uso ate 750 v, em rolo de 19 mm x 5 m</t>
  </si>
  <si>
    <t>Cabo de cobre, flexivel, classe 4 ou 5, isolacao em PVC/A, antichama bwf-b, 1 condutor, 450/750 v, secao nominal 70 mm²</t>
  </si>
  <si>
    <t>Ar condicionado split on/off, cassete (teto), 18000 btu/h, ciclo quente/frio - fornecimento e instalação.</t>
  </si>
  <si>
    <t>Retirada de entulho da obra utilizando caixa coletora capacidade 5 m³</t>
  </si>
  <si>
    <t>ORSE/13197</t>
  </si>
  <si>
    <t>Locação de caixa coletora de entulho capacidade 5 m³</t>
  </si>
  <si>
    <t>Eletrodutos, Perfilados e Caixas</t>
  </si>
  <si>
    <t>Luminária tipo 02 - Spot de embutir de LED downlight, 10W - 4000K / 800lm (referência Ledvance Spotlight - 7012909).</t>
  </si>
  <si>
    <t>Luminária LED 10W - 4000K, de embutir.</t>
  </si>
  <si>
    <t>Mercado 1 - Elevato</t>
  </si>
  <si>
    <t>Mercado 2 - Inspire Home</t>
  </si>
  <si>
    <t>Mercado 3 - Sodimac</t>
  </si>
  <si>
    <t>Mercado 1 - Americanas</t>
  </si>
  <si>
    <t>Mercado 3 - Laydner Online Store</t>
  </si>
  <si>
    <t>Estaca broca de concreto, diâmetro de 20cm, escavação manual com trado concha, com armadura de arranque</t>
  </si>
  <si>
    <t>4.2</t>
  </si>
  <si>
    <t>4.3</t>
  </si>
  <si>
    <t>4.4</t>
  </si>
  <si>
    <t>Concreto simples usinado fck=20MPa, bombeado, lançado e adensado em superestrutura</t>
  </si>
  <si>
    <t>Fabricação, montagem e desmontagem de fôrma para viga baldrame, em chapa de madeira compensada resinada, e=17 mm, 4 utilizações</t>
  </si>
  <si>
    <t>Armação de bloco, viga baldrame ou sapata utilizando aço CA-50 de 12,5 mm - montagem</t>
  </si>
  <si>
    <t>Vigas baldrames</t>
  </si>
  <si>
    <t>Cobertura em estrutura metálica e chapa de policarbonato para a área externa</t>
  </si>
  <si>
    <t>Estrutura Metálica p/ Cobertura c/Vigas-Treliça Pratt e terças em UDC 127, 2 águas, sem lanternin, vãos 10,01 a 20,0m, pintada 1 d oxido ferro + 2 d esmalte epóxi branco, exceto forn. Telhas - Executada</t>
  </si>
  <si>
    <t>Fornecimento e instalação de chapas de policarbonato, e=8mm em toldo/cobertura/fechamento/etc - Rev 01</t>
  </si>
  <si>
    <t>PREENCHER APENAS AS CÉLULAS ASSINALADAS EM VERMELHO. LEIA COM ATENÇÃO AS ORIENTAÇÕES DE PREENCHIMENTO ABAIXO.
(Apagar o texto desta linha para a apresentação da proposta)</t>
  </si>
  <si>
    <t>Licitação:</t>
  </si>
  <si>
    <t>RDC Eletrônico nº 001/2022</t>
  </si>
  <si>
    <t>EMPRESA:</t>
  </si>
  <si>
    <t>DATA:</t>
  </si>
  <si>
    <t>CNPJ:</t>
  </si>
  <si>
    <t>PROFISSIONAL RESPONSÁVEL:</t>
  </si>
  <si>
    <t>ASSINATURA:</t>
  </si>
  <si>
    <r>
      <t>ORIENTAÇÕES DE PREENCHIMENTO</t>
    </r>
    <r>
      <rPr>
        <b/>
        <sz val="9"/>
        <rFont val="Arial"/>
        <family val="2"/>
      </rPr>
      <t xml:space="preserve">
1 - Esta planilha é protegida por senha, sendo possível preencher apenas as células liberadas (assinaladas em </t>
    </r>
    <r>
      <rPr>
        <b/>
        <sz val="9"/>
        <color rgb="FFFF0000"/>
        <rFont val="Arial"/>
        <family val="2"/>
      </rPr>
      <t>VERMELHO</t>
    </r>
    <r>
      <rPr>
        <b/>
        <sz val="9"/>
        <rFont val="Arial"/>
        <family val="2"/>
      </rPr>
      <t>). As células que não são passíveis de edição contêm fórmulas para o melhor preenchimento dos valores e não devem ser alteradas sob pena de desclassificação da proposta, conforme cláuslula editalícia. Assim sendo, solicitamos que não tente desbloquear este documento. Caso haja necessidade de alterar algum conteúdo, favor entrar em contato com a Unifal-MG, por meio do e-mail cpo.proplan@unifal-mg.edu.br que será providenciada a correção, se for o caso.
2 - Os valores correspondentes ao BDI deverão ser calculados, para cada caso (Equipamentos, Serviços e Obras) conforme orientações do Tribunal de Contas da União, utilizando-se para isso, documento específico nas abas Demonstrativo de BDI correspondente. Após apurados seus valores estes deverão ser preenchidos nas células correspondentes, no cabeçalho deste documento.
3 - Para a formação dos preços dos serviços de Gestão de Obras, cujapreço é feita por meio da Composição de Custos Unitários - CCU, deverá ser utilizado o documento próprio na aba CCU e, após apurado seu custo, este deverá ser preenchido na célula correspondente deste documento.</t>
    </r>
  </si>
  <si>
    <r>
      <t xml:space="preserve">DEMONSTRATIVO DE COMPOSIÇÃO DO BDI - </t>
    </r>
    <r>
      <rPr>
        <b/>
        <sz val="16"/>
        <color theme="1"/>
        <rFont val="Calibri"/>
        <family val="2"/>
        <scheme val="minor"/>
      </rPr>
      <t>EQUIPAMENTOS</t>
    </r>
  </si>
  <si>
    <t>ITEM</t>
  </si>
  <si>
    <t>QUANTIDADE (%)</t>
  </si>
  <si>
    <t>01</t>
  </si>
  <si>
    <t>DESPESAS INDIRETAS</t>
  </si>
  <si>
    <t>01.01</t>
  </si>
  <si>
    <t>ADMINISTRAÇÃO CENTRAL (AC)</t>
  </si>
  <si>
    <t>01.02</t>
  </si>
  <si>
    <t>SEGUROS (S)</t>
  </si>
  <si>
    <t>01.03</t>
  </si>
  <si>
    <t xml:space="preserve">RISCOS (R) </t>
  </si>
  <si>
    <t>01.04</t>
  </si>
  <si>
    <t>DESPESAS FINANCEIRAS (DF)</t>
  </si>
  <si>
    <t>02</t>
  </si>
  <si>
    <t>REMUNERAÇÃO</t>
  </si>
  <si>
    <t>02.01</t>
  </si>
  <si>
    <t>LUCRO (L)</t>
  </si>
  <si>
    <t>03</t>
  </si>
  <si>
    <t>TRIBUTOS (I)</t>
  </si>
  <si>
    <t>03.01</t>
  </si>
  <si>
    <t>ISS</t>
  </si>
  <si>
    <t>03.02</t>
  </si>
  <si>
    <t>PIS</t>
  </si>
  <si>
    <t>03.03</t>
  </si>
  <si>
    <t>COFINS</t>
  </si>
  <si>
    <t>03.04</t>
  </si>
  <si>
    <t>INSS</t>
  </si>
  <si>
    <t>04</t>
  </si>
  <si>
    <t>BDI (BONIFICAÇÃO E DESPESAS INDIRETAS) OU LDI (LUCRO E DESPESAS INDIRETAS)</t>
  </si>
  <si>
    <t>OBS.: PARA A OBTENÇÃO DO VALOR DO BDI, TODOS OS ITENS PREVISTOS NESTE DEMONSTRATIVO DE COMPOSIÇÃO DO BDI, FORAM APLICADOS NA FÓRMULA DEMONSTRADA ABAIXO:</t>
  </si>
  <si>
    <r>
      <t xml:space="preserve">BDI = </t>
    </r>
    <r>
      <rPr>
        <u/>
        <sz val="16"/>
        <color theme="1"/>
        <rFont val="Calibri"/>
        <family val="2"/>
      </rPr>
      <t xml:space="preserve">(1 + (AC + S + R + G)) (1 + DF) (1 + L) </t>
    </r>
    <r>
      <rPr>
        <sz val="16"/>
        <color theme="1"/>
        <rFont val="Calibri"/>
        <family val="2"/>
      </rPr>
      <t> -1</t>
    </r>
  </si>
  <si>
    <t>(1 - I)</t>
  </si>
  <si>
    <r>
      <t xml:space="preserve">DEMONSTRATIVO DE COMPOSIÇÃO DO BDI - </t>
    </r>
    <r>
      <rPr>
        <b/>
        <sz val="16"/>
        <color theme="1"/>
        <rFont val="Calibri"/>
        <family val="2"/>
        <scheme val="minor"/>
      </rPr>
      <t>SERVIÇOS</t>
    </r>
  </si>
  <si>
    <r>
      <t xml:space="preserve">DEMONSTRATIVO DE COMPOSIÇÃO DO BDI - </t>
    </r>
    <r>
      <rPr>
        <b/>
        <sz val="16"/>
        <color theme="1"/>
        <rFont val="Calibri"/>
        <family val="2"/>
        <scheme val="minor"/>
      </rPr>
      <t>OBRAS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</si>
</sst>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R$&quot;\ * #,##0.00_-;\-&quot;R$&quot;\ * #,##0.00_-;_-&quot;R$&quot;\ * &quot;-&quot;??_-;_-@_-"/>
    <numFmt numFmtId="43" formatCode="_-* #,##0.00_-;\-* #,##0.00_-;_-* &quot;-&quot;??_-;_-@_-"/>
    <numFmt numFmtId="164" formatCode="_(&quot;R$ &quot;* #,##0.00_);_(&quot;R$ &quot;* \(#,##0.00\);_(&quot;R$ &quot;* \-??_);_(@_)"/>
    <numFmt numFmtId="165" formatCode="0.0"/>
    <numFmt numFmtId="166" formatCode="#,##0.0"/>
    <numFmt numFmtId="167" formatCode="d/m/yyyy"/>
    <numFmt numFmtId="168" formatCode="#,##0.000000"/>
    <numFmt numFmtId="169" formatCode="_(&quot;R$ &quot;* #,##0.00_);_(&quot;R$ &quot;* \(#,##0.00\);_(&quot;R$ &quot;* &quot;-&quot;??_);_(@_)"/>
    <numFmt numFmtId="170" formatCode="_(* #,##0.00_);_(* \(#,##0.00\);_(* &quot;-&quot;??_);_(@_)"/>
    <numFmt numFmtId="171" formatCode="0.00000000"/>
  </numFmts>
  <fonts count="54" x14ac:knownFonts="1">
    <font>
      <sz val="10"/>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1"/>
      <color rgb="FF000000"/>
      <name val="Calibri"/>
      <family val="2"/>
      <scheme val="minor"/>
    </font>
    <font>
      <sz val="10"/>
      <name val="Arial"/>
      <family val="2"/>
      <charset val="1"/>
    </font>
    <font>
      <b/>
      <i/>
      <sz val="9"/>
      <name val="Arial"/>
      <family val="2"/>
    </font>
    <font>
      <sz val="9"/>
      <name val="Arial"/>
      <family val="2"/>
    </font>
    <font>
      <b/>
      <sz val="9"/>
      <name val="Arial"/>
      <family val="2"/>
    </font>
    <font>
      <sz val="9"/>
      <name val="Arial"/>
      <family val="2"/>
      <charset val="1"/>
    </font>
    <font>
      <b/>
      <i/>
      <sz val="10"/>
      <name val="Arial"/>
      <family val="2"/>
      <charset val="1"/>
    </font>
    <font>
      <i/>
      <sz val="10"/>
      <name val="Arial"/>
      <family val="2"/>
      <charset val="1"/>
    </font>
    <font>
      <b/>
      <sz val="10"/>
      <name val="Arial"/>
      <family val="2"/>
      <charset val="1"/>
    </font>
    <font>
      <sz val="8"/>
      <name val="Arial"/>
      <family val="2"/>
    </font>
    <font>
      <b/>
      <sz val="8"/>
      <name val="Arial"/>
      <family val="2"/>
    </font>
    <font>
      <sz val="10"/>
      <name val="Arial"/>
      <family val="2"/>
    </font>
    <font>
      <sz val="9"/>
      <name val="Calibri"/>
      <family val="2"/>
    </font>
    <font>
      <sz val="10.8"/>
      <name val="Arial"/>
      <family val="2"/>
    </font>
    <font>
      <b/>
      <sz val="9"/>
      <name val="Calibri"/>
      <family val="2"/>
    </font>
    <font>
      <b/>
      <sz val="10.8"/>
      <name val="Arial"/>
      <family val="2"/>
    </font>
    <font>
      <b/>
      <sz val="10"/>
      <color rgb="FFFF0000"/>
      <name val="Arial"/>
      <family val="2"/>
    </font>
    <font>
      <b/>
      <sz val="9"/>
      <color rgb="FFFF0000"/>
      <name val="Arial"/>
      <family val="2"/>
    </font>
    <font>
      <b/>
      <sz val="10"/>
      <name val="Arial"/>
      <family val="2"/>
    </font>
    <font>
      <sz val="16"/>
      <color theme="1"/>
      <name val="Calibri"/>
      <family val="2"/>
      <scheme val="minor"/>
    </font>
    <font>
      <b/>
      <sz val="16"/>
      <color theme="1"/>
      <name val="Calibri"/>
      <family val="2"/>
      <scheme val="minor"/>
    </font>
    <font>
      <sz val="16"/>
      <color theme="1"/>
      <name val="Calibri"/>
      <family val="2"/>
    </font>
    <font>
      <u/>
      <sz val="16"/>
      <color theme="1"/>
      <name val="Calibri"/>
      <family val="2"/>
    </font>
    <font>
      <sz val="10"/>
      <color rgb="FFFF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theme="0" tint="-0.14999847407452621"/>
        <bgColor indexed="64"/>
      </patternFill>
    </fill>
    <fill>
      <patternFill patternType="solid">
        <fgColor rgb="FFDEEBF7"/>
        <bgColor rgb="FFD9D9D9"/>
      </patternFill>
    </fill>
    <fill>
      <patternFill patternType="solid">
        <fgColor rgb="FFD9D9D9"/>
        <bgColor rgb="FFDEEBF7"/>
      </patternFill>
    </fill>
    <fill>
      <patternFill patternType="solid">
        <fgColor theme="4" tint="0.79998168889431442"/>
        <bgColor indexed="64"/>
      </patternFill>
    </fill>
    <fill>
      <patternFill patternType="solid">
        <fgColor theme="4" tint="0.79998168889431442"/>
        <bgColor rgb="FFD9D9D9"/>
      </patternFill>
    </fill>
    <fill>
      <patternFill patternType="solid">
        <fgColor theme="9" tint="0.39997558519241921"/>
        <bgColor indexed="64"/>
      </patternFill>
    </fill>
    <fill>
      <patternFill patternType="solid">
        <fgColor theme="0"/>
        <bgColor indexed="64"/>
      </patternFill>
    </fill>
    <fill>
      <patternFill patternType="solid">
        <fgColor theme="2"/>
        <bgColor rgb="FFDEEBF7"/>
      </patternFill>
    </fill>
    <fill>
      <patternFill patternType="solid">
        <fgColor theme="2"/>
        <bgColor indexed="64"/>
      </patternFill>
    </fill>
    <fill>
      <patternFill patternType="solid">
        <fgColor rgb="FFFFA0A0"/>
        <bgColor indexed="64"/>
      </patternFill>
    </fill>
    <fill>
      <patternFill patternType="solid">
        <fgColor rgb="FFFF8C8C"/>
        <bgColor indexed="64"/>
      </patternFill>
    </fill>
    <fill>
      <patternFill patternType="solid">
        <fgColor rgb="FFFFA0A0"/>
        <bgColor rgb="FFD9D9D9"/>
      </patternFill>
    </fill>
    <fill>
      <patternFill patternType="solid">
        <fgColor rgb="FFFEBBB4"/>
        <bgColor indexed="64"/>
      </patternFill>
    </fill>
    <fill>
      <patternFill patternType="solid">
        <fgColor theme="2" tint="-0.249977111117893"/>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7" fillId="1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6"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1"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13" fillId="3" borderId="0" applyNumberFormat="0" applyBorder="0" applyAlignment="0" applyProtection="0"/>
    <xf numFmtId="0" fontId="8" fillId="6" borderId="0" applyNumberFormat="0" applyBorder="0" applyAlignment="0" applyProtection="0"/>
    <xf numFmtId="0" fontId="9" fillId="14" borderId="1" applyNumberFormat="0" applyAlignment="0" applyProtection="0"/>
    <xf numFmtId="0" fontId="23" fillId="10" borderId="1" applyNumberFormat="0" applyAlignment="0" applyProtection="0"/>
    <xf numFmtId="0" fontId="10" fillId="24" borderId="2" applyNumberFormat="0" applyAlignment="0" applyProtection="0"/>
    <xf numFmtId="0" fontId="16" fillId="0" borderId="4" applyNumberFormat="0" applyFill="0" applyAlignment="0" applyProtection="0"/>
    <xf numFmtId="0" fontId="10" fillId="24" borderId="2" applyNumberFormat="0" applyAlignment="0" applyProtection="0"/>
    <xf numFmtId="0" fontId="7" fillId="25"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12" fillId="15" borderId="1" applyNumberFormat="0" applyAlignment="0" applyProtection="0"/>
    <xf numFmtId="0" fontId="17" fillId="0" borderId="0" applyNumberFormat="0" applyFill="0" applyBorder="0" applyAlignment="0" applyProtection="0"/>
    <xf numFmtId="0" fontId="8" fillId="4" borderId="0" applyNumberFormat="0" applyBorder="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13" fillId="5" borderId="0" applyNumberFormat="0" applyBorder="0" applyAlignment="0" applyProtection="0"/>
    <xf numFmtId="0" fontId="12" fillId="7" borderId="1" applyNumberFormat="0" applyAlignment="0" applyProtection="0"/>
    <xf numFmtId="0" fontId="11" fillId="0" borderId="3" applyNumberFormat="0" applyFill="0" applyAlignment="0" applyProtection="0"/>
    <xf numFmtId="164" fontId="5" fillId="0" borderId="0" applyFill="0" applyBorder="0" applyAlignment="0" applyProtection="0"/>
    <xf numFmtId="0" fontId="24" fillId="15" borderId="0" applyNumberFormat="0" applyBorder="0" applyAlignment="0" applyProtection="0"/>
    <xf numFmtId="0" fontId="14" fillId="15" borderId="0" applyNumberFormat="0" applyBorder="0" applyAlignment="0" applyProtection="0"/>
    <xf numFmtId="0" fontId="5" fillId="0" borderId="0"/>
    <xf numFmtId="0" fontId="5" fillId="0" borderId="0"/>
    <xf numFmtId="0" fontId="30" fillId="0" borderId="0"/>
    <xf numFmtId="0" fontId="3" fillId="0" borderId="0"/>
    <xf numFmtId="0" fontId="29" fillId="0" borderId="0"/>
    <xf numFmtId="0" fontId="4" fillId="0" borderId="0"/>
    <xf numFmtId="0" fontId="5" fillId="0" borderId="0"/>
    <xf numFmtId="0" fontId="29" fillId="0" borderId="0"/>
    <xf numFmtId="0" fontId="3" fillId="11" borderId="8" applyNumberFormat="0" applyFont="0" applyAlignment="0" applyProtection="0"/>
    <xf numFmtId="0" fontId="5" fillId="11" borderId="8" applyNumberFormat="0" applyFont="0" applyAlignment="0" applyProtection="0"/>
    <xf numFmtId="0" fontId="6" fillId="11" borderId="8" applyNumberFormat="0" applyFont="0" applyAlignment="0" applyProtection="0"/>
    <xf numFmtId="0" fontId="15" fillId="14" borderId="9" applyNumberFormat="0" applyAlignment="0" applyProtection="0"/>
    <xf numFmtId="0" fontId="15" fillId="10"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26" fillId="0" borderId="10"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8" fillId="0" borderId="13" applyNumberFormat="0" applyFill="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6" fillId="0" borderId="0" applyNumberFormat="0" applyFill="0" applyBorder="0" applyAlignment="0" applyProtection="0"/>
    <xf numFmtId="0" fontId="31" fillId="0" borderId="0"/>
    <xf numFmtId="0" fontId="31" fillId="0" borderId="0"/>
    <xf numFmtId="0" fontId="3" fillId="0" borderId="0"/>
    <xf numFmtId="9" fontId="3" fillId="0" borderId="0" applyFont="0" applyFill="0" applyBorder="0" applyAlignment="0" applyProtection="0"/>
    <xf numFmtId="0" fontId="41" fillId="0" borderId="0"/>
    <xf numFmtId="44" fontId="3" fillId="0" borderId="0" applyFill="0" applyBorder="0" applyAlignment="0" applyProtection="0"/>
    <xf numFmtId="44" fontId="41" fillId="0" borderId="0" applyFill="0" applyBorder="0" applyAlignment="0" applyProtection="0"/>
    <xf numFmtId="169" fontId="3" fillId="0" borderId="0" applyFont="0" applyFill="0" applyBorder="0" applyAlignment="0" applyProtection="0"/>
    <xf numFmtId="170" fontId="41"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344">
    <xf numFmtId="0" fontId="0" fillId="0" borderId="0" xfId="0"/>
    <xf numFmtId="0" fontId="0" fillId="0" borderId="0" xfId="0"/>
    <xf numFmtId="0" fontId="33" fillId="0" borderId="0" xfId="105" applyFont="1" applyBorder="1" applyAlignment="1" applyProtection="1">
      <alignment horizontal="center" vertical="center" wrapText="1"/>
    </xf>
    <xf numFmtId="0" fontId="33" fillId="0" borderId="0" xfId="105" applyFont="1" applyBorder="1" applyAlignment="1" applyProtection="1">
      <alignment horizontal="left" vertical="center" wrapText="1"/>
    </xf>
    <xf numFmtId="166" fontId="33" fillId="0" borderId="0" xfId="105" applyNumberFormat="1" applyFont="1" applyBorder="1" applyAlignment="1" applyProtection="1">
      <alignment horizontal="center" vertical="center" wrapText="1"/>
    </xf>
    <xf numFmtId="4" fontId="33" fillId="0" borderId="0" xfId="105" applyNumberFormat="1" applyFont="1" applyBorder="1" applyAlignment="1" applyProtection="1">
      <alignment horizontal="right" vertical="center" wrapText="1"/>
    </xf>
    <xf numFmtId="4" fontId="33" fillId="0" borderId="0" xfId="105" applyNumberFormat="1" applyFont="1" applyBorder="1" applyAlignment="1" applyProtection="1">
      <alignment horizontal="center" vertical="center" wrapText="1"/>
    </xf>
    <xf numFmtId="10" fontId="33" fillId="0" borderId="0" xfId="105" applyNumberFormat="1" applyFont="1" applyBorder="1" applyAlignment="1" applyProtection="1">
      <alignment horizontal="center" vertical="center" wrapText="1"/>
    </xf>
    <xf numFmtId="0" fontId="34" fillId="0" borderId="0" xfId="105" applyFont="1" applyBorder="1" applyAlignment="1" applyProtection="1">
      <alignment vertical="center" wrapText="1"/>
    </xf>
    <xf numFmtId="0" fontId="33" fillId="0" borderId="0" xfId="105" applyFont="1" applyBorder="1" applyAlignment="1" applyProtection="1">
      <alignment vertical="center" wrapText="1"/>
    </xf>
    <xf numFmtId="0" fontId="40" fillId="0" borderId="0" xfId="0" applyFont="1" applyFill="1" applyBorder="1" applyAlignment="1" applyProtection="1">
      <alignment horizontal="right" vertical="center"/>
    </xf>
    <xf numFmtId="0" fontId="40" fillId="0" borderId="0" xfId="0" applyFont="1" applyFill="1" applyBorder="1" applyAlignment="1" applyProtection="1">
      <alignment vertical="center" wrapText="1"/>
    </xf>
    <xf numFmtId="0" fontId="40" fillId="0" borderId="0" xfId="0" applyFont="1" applyFill="1" applyBorder="1" applyAlignment="1" applyProtection="1">
      <alignment horizontal="right" vertical="center" wrapText="1"/>
    </xf>
    <xf numFmtId="0" fontId="40" fillId="0" borderId="0" xfId="0" applyFont="1" applyFill="1" applyBorder="1" applyAlignment="1" applyProtection="1">
      <alignment horizontal="left" vertical="center" wrapText="1"/>
    </xf>
    <xf numFmtId="0" fontId="47" fillId="0" borderId="0" xfId="105" applyFont="1" applyBorder="1" applyAlignment="1" applyProtection="1">
      <alignment vertical="center" wrapText="1"/>
    </xf>
    <xf numFmtId="10" fontId="33" fillId="38" borderId="32" xfId="105" applyNumberFormat="1" applyFont="1" applyFill="1" applyBorder="1" applyAlignment="1" applyProtection="1">
      <alignment horizontal="center" vertical="center" wrapText="1"/>
      <protection locked="0"/>
    </xf>
    <xf numFmtId="0" fontId="31" fillId="0" borderId="0" xfId="105" applyProtection="1"/>
    <xf numFmtId="2" fontId="46" fillId="0" borderId="0" xfId="105" applyNumberFormat="1" applyFont="1" applyBorder="1" applyAlignment="1" applyProtection="1">
      <alignment horizontal="center" vertical="center" wrapText="1"/>
    </xf>
    <xf numFmtId="2" fontId="34" fillId="0" borderId="0" xfId="105" applyNumberFormat="1" applyFont="1" applyBorder="1" applyAlignment="1" applyProtection="1">
      <alignment horizontal="center" vertical="center" wrapText="1"/>
    </xf>
    <xf numFmtId="2" fontId="33" fillId="0" borderId="0" xfId="105" applyNumberFormat="1" applyFont="1" applyBorder="1" applyAlignment="1" applyProtection="1">
      <alignment horizontal="right" vertical="center" wrapText="1"/>
    </xf>
    <xf numFmtId="2" fontId="34" fillId="30" borderId="0" xfId="0" applyNumberFormat="1" applyFont="1" applyFill="1" applyBorder="1" applyAlignment="1" applyProtection="1">
      <alignment horizontal="left" vertical="center"/>
    </xf>
    <xf numFmtId="2" fontId="33" fillId="0" borderId="0" xfId="105" applyNumberFormat="1" applyFont="1" applyBorder="1" applyAlignment="1" applyProtection="1">
      <alignment horizontal="left" vertical="center" wrapText="1"/>
    </xf>
    <xf numFmtId="166" fontId="34" fillId="0" borderId="0" xfId="105" applyNumberFormat="1" applyFont="1" applyBorder="1" applyAlignment="1" applyProtection="1">
      <alignment horizontal="center" vertical="center" wrapText="1"/>
    </xf>
    <xf numFmtId="10" fontId="33" fillId="0" borderId="0" xfId="105" applyNumberFormat="1" applyFont="1" applyFill="1" applyBorder="1" applyAlignment="1" applyProtection="1">
      <alignment horizontal="center" vertical="center" wrapText="1"/>
    </xf>
    <xf numFmtId="2" fontId="34" fillId="0" borderId="0" xfId="105" applyNumberFormat="1" applyFont="1" applyFill="1" applyBorder="1" applyAlignment="1" applyProtection="1">
      <alignment horizontal="center" vertical="center" wrapText="1"/>
    </xf>
    <xf numFmtId="2" fontId="33" fillId="0" borderId="0" xfId="105" applyNumberFormat="1" applyFont="1" applyFill="1" applyBorder="1" applyAlignment="1" applyProtection="1">
      <alignment horizontal="right" vertical="center" wrapText="1"/>
    </xf>
    <xf numFmtId="2" fontId="33" fillId="0" borderId="0" xfId="0" applyNumberFormat="1" applyFont="1" applyFill="1" applyBorder="1" applyAlignment="1" applyProtection="1">
      <alignment horizontal="left" vertical="center"/>
    </xf>
    <xf numFmtId="2" fontId="33" fillId="0" borderId="0" xfId="105" applyNumberFormat="1" applyFont="1" applyFill="1" applyBorder="1" applyAlignment="1" applyProtection="1">
      <alignment horizontal="left" vertical="center" wrapText="1"/>
    </xf>
    <xf numFmtId="166" fontId="34" fillId="0" borderId="0" xfId="105" applyNumberFormat="1" applyFont="1" applyFill="1" applyBorder="1" applyAlignment="1" applyProtection="1">
      <alignment horizontal="center" vertical="center" wrapText="1"/>
    </xf>
    <xf numFmtId="0" fontId="31" fillId="0" borderId="0" xfId="105" applyFill="1" applyProtection="1"/>
    <xf numFmtId="2" fontId="33" fillId="30" borderId="0" xfId="0" applyNumberFormat="1" applyFont="1" applyFill="1" applyBorder="1" applyAlignment="1" applyProtection="1">
      <alignment horizontal="left" vertical="center"/>
    </xf>
    <xf numFmtId="2" fontId="33" fillId="0" borderId="0" xfId="105" applyNumberFormat="1" applyFont="1" applyBorder="1" applyAlignment="1" applyProtection="1">
      <alignment horizontal="right" vertical="center"/>
    </xf>
    <xf numFmtId="167" fontId="33" fillId="0" borderId="0" xfId="105" applyNumberFormat="1" applyFont="1" applyBorder="1" applyAlignment="1" applyProtection="1">
      <alignment horizontal="left" vertical="center" wrapText="1"/>
    </xf>
    <xf numFmtId="0" fontId="35" fillId="0" borderId="0" xfId="105" applyFont="1" applyAlignment="1" applyProtection="1">
      <alignment horizontal="center"/>
    </xf>
    <xf numFmtId="0" fontId="34" fillId="29" borderId="21" xfId="105" applyFont="1" applyFill="1" applyBorder="1" applyAlignment="1" applyProtection="1">
      <alignment horizontal="center" vertical="center" wrapText="1"/>
    </xf>
    <xf numFmtId="0" fontId="33" fillId="0" borderId="21" xfId="105" applyFont="1" applyBorder="1" applyAlignment="1" applyProtection="1">
      <alignment horizontal="center" vertical="center" wrapText="1"/>
    </xf>
    <xf numFmtId="0" fontId="33" fillId="0" borderId="21" xfId="105" applyFont="1" applyFill="1" applyBorder="1" applyAlignment="1" applyProtection="1">
      <alignment horizontal="center" vertical="center" wrapText="1"/>
    </xf>
    <xf numFmtId="166" fontId="33" fillId="0" borderId="21" xfId="105" applyNumberFormat="1" applyFont="1" applyFill="1" applyBorder="1" applyAlignment="1" applyProtection="1">
      <alignment horizontal="center" vertical="center" wrapText="1"/>
    </xf>
    <xf numFmtId="4" fontId="33" fillId="0" borderId="21" xfId="105" applyNumberFormat="1" applyFont="1" applyBorder="1" applyAlignment="1" applyProtection="1">
      <alignment horizontal="center" vertical="center" wrapText="1"/>
    </xf>
    <xf numFmtId="4" fontId="33" fillId="0" borderId="21" xfId="105" applyNumberFormat="1" applyFont="1" applyFill="1" applyBorder="1" applyAlignment="1" applyProtection="1">
      <alignment horizontal="center" vertical="center" wrapText="1"/>
    </xf>
    <xf numFmtId="10" fontId="33" fillId="0" borderId="21" xfId="105" applyNumberFormat="1" applyFont="1" applyFill="1" applyBorder="1" applyAlignment="1" applyProtection="1">
      <alignment horizontal="center" vertical="center" wrapText="1"/>
    </xf>
    <xf numFmtId="4" fontId="33" fillId="30" borderId="21" xfId="105" applyNumberFormat="1" applyFont="1" applyFill="1" applyBorder="1" applyAlignment="1" applyProtection="1">
      <alignment horizontal="center" vertical="center" wrapText="1"/>
    </xf>
    <xf numFmtId="0" fontId="34" fillId="0" borderId="21" xfId="105" applyFont="1" applyBorder="1" applyAlignment="1" applyProtection="1">
      <alignment horizontal="center" vertical="center" wrapText="1"/>
    </xf>
    <xf numFmtId="166" fontId="34" fillId="0" borderId="21" xfId="105" applyNumberFormat="1" applyFont="1" applyBorder="1" applyAlignment="1" applyProtection="1">
      <alignment horizontal="center" vertical="center" wrapText="1"/>
    </xf>
    <xf numFmtId="4" fontId="34" fillId="0" borderId="21" xfId="105" applyNumberFormat="1" applyFont="1" applyBorder="1" applyAlignment="1" applyProtection="1">
      <alignment horizontal="center" vertical="center" wrapText="1"/>
    </xf>
    <xf numFmtId="4" fontId="34" fillId="28" borderId="21" xfId="105" applyNumberFormat="1" applyFont="1" applyFill="1" applyBorder="1" applyAlignment="1" applyProtection="1">
      <alignment horizontal="center" vertical="center" wrapText="1"/>
    </xf>
    <xf numFmtId="0" fontId="33" fillId="0" borderId="32" xfId="0" applyFont="1" applyFill="1" applyBorder="1" applyAlignment="1" applyProtection="1">
      <alignment horizontal="center" vertical="center"/>
    </xf>
    <xf numFmtId="166" fontId="33" fillId="0" borderId="32" xfId="0" applyNumberFormat="1" applyFont="1" applyFill="1" applyBorder="1" applyAlignment="1" applyProtection="1">
      <alignment horizontal="center" vertical="center"/>
    </xf>
    <xf numFmtId="4" fontId="33" fillId="36" borderId="21" xfId="105" applyNumberFormat="1" applyFont="1" applyFill="1" applyBorder="1" applyAlignment="1" applyProtection="1">
      <alignment horizontal="center" vertical="center" wrapText="1"/>
    </xf>
    <xf numFmtId="10" fontId="33" fillId="0" borderId="32" xfId="0" applyNumberFormat="1" applyFont="1" applyFill="1" applyBorder="1" applyAlignment="1" applyProtection="1">
      <alignment horizontal="center" vertical="center" wrapText="1"/>
    </xf>
    <xf numFmtId="4" fontId="33" fillId="28" borderId="21" xfId="105" applyNumberFormat="1" applyFont="1" applyFill="1" applyBorder="1" applyAlignment="1" applyProtection="1">
      <alignment horizontal="center" vertical="center" wrapText="1"/>
    </xf>
    <xf numFmtId="166" fontId="33" fillId="0" borderId="21" xfId="105" applyNumberFormat="1" applyFont="1" applyBorder="1" applyAlignment="1" applyProtection="1">
      <alignment horizontal="center" vertical="center" wrapText="1"/>
    </xf>
    <xf numFmtId="0" fontId="33" fillId="0" borderId="32" xfId="105" applyFont="1" applyBorder="1" applyAlignment="1" applyProtection="1">
      <alignment horizontal="center" vertical="center" wrapText="1"/>
    </xf>
    <xf numFmtId="166" fontId="33" fillId="0" borderId="32" xfId="105" applyNumberFormat="1" applyFont="1" applyBorder="1" applyAlignment="1" applyProtection="1">
      <alignment horizontal="center" vertical="center" wrapText="1"/>
    </xf>
    <xf numFmtId="4" fontId="33" fillId="0" borderId="32" xfId="105" applyNumberFormat="1" applyFont="1" applyBorder="1" applyAlignment="1" applyProtection="1">
      <alignment horizontal="center" vertical="center" wrapText="1"/>
    </xf>
    <xf numFmtId="10" fontId="33" fillId="0" borderId="32" xfId="105" applyNumberFormat="1" applyFont="1" applyBorder="1" applyAlignment="1" applyProtection="1">
      <alignment horizontal="center" vertical="center" wrapText="1"/>
    </xf>
    <xf numFmtId="4" fontId="33" fillId="28" borderId="32" xfId="105" applyNumberFormat="1" applyFont="1" applyFill="1" applyBorder="1" applyAlignment="1" applyProtection="1">
      <alignment horizontal="center" vertical="center" wrapText="1"/>
    </xf>
    <xf numFmtId="10" fontId="33" fillId="0" borderId="21" xfId="105" applyNumberFormat="1" applyFont="1" applyBorder="1" applyAlignment="1" applyProtection="1">
      <alignment horizontal="center" vertical="center" wrapText="1"/>
    </xf>
    <xf numFmtId="4" fontId="34" fillId="30" borderId="21" xfId="105" applyNumberFormat="1" applyFont="1" applyFill="1" applyBorder="1" applyAlignment="1" applyProtection="1">
      <alignment horizontal="center" vertical="center" wrapText="1"/>
    </xf>
    <xf numFmtId="0" fontId="34" fillId="34" borderId="21" xfId="105" applyFont="1" applyFill="1" applyBorder="1" applyAlignment="1" applyProtection="1">
      <alignment horizontal="center" vertical="center" wrapText="1"/>
    </xf>
    <xf numFmtId="0" fontId="35" fillId="35" borderId="0" xfId="105" applyFont="1" applyFill="1" applyAlignment="1" applyProtection="1">
      <alignment horizontal="center"/>
    </xf>
    <xf numFmtId="4" fontId="34" fillId="0" borderId="21" xfId="105" applyNumberFormat="1" applyFont="1" applyFill="1" applyBorder="1" applyAlignment="1" applyProtection="1">
      <alignment horizontal="center" vertical="center" wrapText="1"/>
    </xf>
    <xf numFmtId="4" fontId="33" fillId="0" borderId="32" xfId="0" applyNumberFormat="1" applyFont="1" applyFill="1" applyBorder="1" applyAlignment="1" applyProtection="1">
      <alignment horizontal="center" vertical="center" wrapText="1"/>
    </xf>
    <xf numFmtId="4" fontId="33" fillId="30" borderId="32" xfId="0" applyNumberFormat="1" applyFont="1" applyFill="1" applyBorder="1" applyAlignment="1" applyProtection="1">
      <alignment horizontal="center" vertical="center" wrapText="1"/>
    </xf>
    <xf numFmtId="0" fontId="34" fillId="0" borderId="32" xfId="0" applyFont="1" applyFill="1" applyBorder="1" applyAlignment="1" applyProtection="1">
      <alignment horizontal="center" vertical="center" wrapText="1"/>
    </xf>
    <xf numFmtId="166" fontId="34" fillId="0" borderId="32" xfId="0" applyNumberFormat="1" applyFont="1" applyFill="1" applyBorder="1" applyAlignment="1" applyProtection="1">
      <alignment horizontal="center" vertical="center" wrapText="1"/>
    </xf>
    <xf numFmtId="0" fontId="34" fillId="30" borderId="32" xfId="0" applyFont="1" applyFill="1" applyBorder="1" applyAlignment="1" applyProtection="1">
      <alignment horizontal="center" vertical="center" wrapText="1"/>
    </xf>
    <xf numFmtId="0" fontId="34" fillId="27" borderId="21" xfId="105" applyFont="1" applyFill="1" applyBorder="1" applyAlignment="1" applyProtection="1">
      <alignment horizontal="center" vertical="center" wrapText="1"/>
    </xf>
    <xf numFmtId="0" fontId="35" fillId="32" borderId="0" xfId="105" applyFont="1" applyFill="1" applyAlignment="1" applyProtection="1">
      <alignment horizontal="center"/>
    </xf>
    <xf numFmtId="0" fontId="34" fillId="0" borderId="32" xfId="0" applyFont="1" applyFill="1" applyBorder="1" applyAlignment="1" applyProtection="1">
      <alignment vertical="center" wrapText="1"/>
    </xf>
    <xf numFmtId="166" fontId="34" fillId="0" borderId="32" xfId="0" applyNumberFormat="1" applyFont="1" applyFill="1" applyBorder="1" applyAlignment="1" applyProtection="1">
      <alignment vertical="center" wrapText="1"/>
    </xf>
    <xf numFmtId="4" fontId="33" fillId="0" borderId="32" xfId="105" applyNumberFormat="1" applyFont="1" applyFill="1" applyBorder="1" applyAlignment="1" applyProtection="1">
      <alignment horizontal="center" vertical="center" wrapText="1"/>
    </xf>
    <xf numFmtId="10" fontId="33" fillId="0" borderId="32" xfId="105" applyNumberFormat="1" applyFont="1" applyFill="1" applyBorder="1" applyAlignment="1" applyProtection="1">
      <alignment horizontal="center" vertical="center" wrapText="1"/>
    </xf>
    <xf numFmtId="4" fontId="33" fillId="30" borderId="32" xfId="105" applyNumberFormat="1" applyFont="1" applyFill="1" applyBorder="1" applyAlignment="1" applyProtection="1">
      <alignment horizontal="center" vertical="center" wrapText="1"/>
    </xf>
    <xf numFmtId="0" fontId="34" fillId="0" borderId="21" xfId="105" applyFont="1" applyFill="1" applyBorder="1" applyAlignment="1" applyProtection="1">
      <alignment horizontal="center" vertical="center" wrapText="1"/>
    </xf>
    <xf numFmtId="166" fontId="34" fillId="0" borderId="21" xfId="105" applyNumberFormat="1" applyFont="1" applyFill="1" applyBorder="1" applyAlignment="1" applyProtection="1">
      <alignment horizontal="center" vertical="center" wrapText="1"/>
    </xf>
    <xf numFmtId="0" fontId="34" fillId="0" borderId="32" xfId="105" applyFont="1" applyFill="1" applyBorder="1" applyAlignment="1" applyProtection="1">
      <alignment horizontal="center" vertical="center" wrapText="1"/>
    </xf>
    <xf numFmtId="0" fontId="34" fillId="0" borderId="32" xfId="105" applyFont="1" applyFill="1" applyBorder="1" applyAlignment="1" applyProtection="1">
      <alignment horizontal="left" vertical="center" wrapText="1"/>
    </xf>
    <xf numFmtId="166" fontId="33" fillId="0" borderId="32" xfId="0" applyNumberFormat="1" applyFont="1" applyFill="1" applyBorder="1" applyAlignment="1" applyProtection="1">
      <alignment horizontal="center" vertical="center" wrapText="1"/>
    </xf>
    <xf numFmtId="0" fontId="33" fillId="0" borderId="32" xfId="0" applyFont="1" applyFill="1" applyBorder="1" applyAlignment="1" applyProtection="1">
      <alignment horizontal="center" vertical="center" wrapText="1"/>
    </xf>
    <xf numFmtId="4" fontId="34" fillId="31" borderId="21" xfId="105" applyNumberFormat="1" applyFont="1" applyFill="1" applyBorder="1" applyAlignment="1" applyProtection="1">
      <alignment horizontal="center" vertical="center" wrapText="1"/>
    </xf>
    <xf numFmtId="165" fontId="33" fillId="0" borderId="21" xfId="105" applyNumberFormat="1" applyFont="1" applyBorder="1" applyAlignment="1" applyProtection="1">
      <alignment horizontal="center" vertical="center" wrapText="1"/>
    </xf>
    <xf numFmtId="4" fontId="33" fillId="33" borderId="21" xfId="105" applyNumberFormat="1" applyFont="1" applyFill="1" applyBorder="1" applyAlignment="1" applyProtection="1">
      <alignment horizontal="center" vertical="center" wrapText="1"/>
    </xf>
    <xf numFmtId="4" fontId="33" fillId="31" borderId="21" xfId="105" applyNumberFormat="1" applyFont="1" applyFill="1" applyBorder="1" applyAlignment="1" applyProtection="1">
      <alignment horizontal="center" vertical="center" wrapText="1"/>
    </xf>
    <xf numFmtId="0" fontId="35" fillId="33" borderId="0" xfId="105" applyFont="1" applyFill="1" applyAlignment="1" applyProtection="1">
      <alignment horizontal="center"/>
    </xf>
    <xf numFmtId="0" fontId="34" fillId="29" borderId="16" xfId="105" applyFont="1" applyFill="1" applyBorder="1" applyAlignment="1" applyProtection="1">
      <alignment vertical="center" wrapText="1"/>
    </xf>
    <xf numFmtId="4" fontId="34" fillId="29" borderId="16" xfId="105" applyNumberFormat="1" applyFont="1" applyFill="1" applyBorder="1" applyAlignment="1" applyProtection="1">
      <alignment horizontal="center" vertical="center" wrapText="1"/>
    </xf>
    <xf numFmtId="0" fontId="33" fillId="29" borderId="16" xfId="105" applyFont="1" applyFill="1" applyBorder="1" applyAlignment="1" applyProtection="1">
      <alignment horizontal="center" vertical="center" wrapText="1"/>
    </xf>
    <xf numFmtId="0" fontId="34" fillId="0" borderId="0" xfId="105" applyFont="1" applyBorder="1" applyAlignment="1" applyProtection="1">
      <alignment horizontal="center" vertical="center" wrapText="1"/>
    </xf>
    <xf numFmtId="4" fontId="34" fillId="0" borderId="0" xfId="105" applyNumberFormat="1" applyFont="1" applyBorder="1" applyAlignment="1" applyProtection="1">
      <alignment horizontal="right" vertical="center" wrapText="1"/>
    </xf>
    <xf numFmtId="4" fontId="34" fillId="0" borderId="0" xfId="105" applyNumberFormat="1" applyFont="1" applyBorder="1" applyAlignment="1" applyProtection="1">
      <alignment horizontal="center" vertical="center" wrapText="1"/>
    </xf>
    <xf numFmtId="0" fontId="33" fillId="0" borderId="0" xfId="105" applyFont="1" applyAlignment="1" applyProtection="1">
      <alignment vertical="center" wrapText="1"/>
    </xf>
    <xf numFmtId="166" fontId="33" fillId="0" borderId="0" xfId="105" applyNumberFormat="1" applyFont="1" applyAlignment="1" applyProtection="1">
      <alignment horizontal="center" vertical="center" wrapText="1"/>
    </xf>
    <xf numFmtId="4" fontId="33" fillId="0" borderId="0" xfId="105" applyNumberFormat="1" applyFont="1" applyAlignment="1" applyProtection="1">
      <alignment horizontal="right" vertical="center" wrapText="1"/>
    </xf>
    <xf numFmtId="4" fontId="33" fillId="0" borderId="0" xfId="105" applyNumberFormat="1" applyFont="1" applyAlignment="1" applyProtection="1">
      <alignment horizontal="center" vertical="center" wrapText="1"/>
    </xf>
    <xf numFmtId="0" fontId="33" fillId="0" borderId="0" xfId="105" applyFont="1" applyAlignment="1" applyProtection="1">
      <alignment horizontal="center" vertical="center" wrapText="1"/>
    </xf>
    <xf numFmtId="4" fontId="33" fillId="0" borderId="0" xfId="105" applyNumberFormat="1" applyFont="1" applyAlignment="1" applyProtection="1">
      <alignment vertical="center" wrapText="1"/>
    </xf>
    <xf numFmtId="4" fontId="33" fillId="36" borderId="21" xfId="105" applyNumberFormat="1" applyFont="1" applyFill="1" applyBorder="1" applyAlignment="1" applyProtection="1">
      <alignment horizontal="center" vertical="center" wrapText="1"/>
      <protection locked="0"/>
    </xf>
    <xf numFmtId="4" fontId="33" fillId="36" borderId="32" xfId="105" applyNumberFormat="1" applyFont="1" applyFill="1" applyBorder="1" applyAlignment="1" applyProtection="1">
      <alignment horizontal="center" vertical="center" wrapText="1"/>
      <protection locked="0"/>
    </xf>
    <xf numFmtId="0" fontId="31" fillId="30" borderId="0" xfId="105" applyFill="1" applyProtection="1"/>
    <xf numFmtId="2" fontId="34" fillId="30" borderId="0" xfId="105" applyNumberFormat="1" applyFont="1" applyFill="1" applyBorder="1" applyAlignment="1" applyProtection="1">
      <alignment horizontal="center" vertical="center" wrapText="1"/>
    </xf>
    <xf numFmtId="2" fontId="33" fillId="0" borderId="0" xfId="105" applyNumberFormat="1" applyFont="1" applyFill="1" applyBorder="1" applyAlignment="1" applyProtection="1">
      <alignment horizontal="right" vertical="center"/>
    </xf>
    <xf numFmtId="0" fontId="34" fillId="0" borderId="32" xfId="105" applyFont="1" applyBorder="1" applyAlignment="1" applyProtection="1">
      <alignment horizontal="center" vertical="center" wrapText="1"/>
    </xf>
    <xf numFmtId="0" fontId="34" fillId="29" borderId="32" xfId="105" applyFont="1" applyFill="1" applyBorder="1" applyAlignment="1" applyProtection="1">
      <alignment horizontal="center" vertical="center" wrapText="1"/>
    </xf>
    <xf numFmtId="9" fontId="33" fillId="0" borderId="32" xfId="108" applyFont="1" applyFill="1" applyBorder="1" applyAlignment="1" applyProtection="1">
      <alignment horizontal="center" vertical="center" wrapText="1"/>
    </xf>
    <xf numFmtId="9" fontId="34" fillId="0" borderId="32" xfId="108" applyFont="1" applyFill="1" applyBorder="1" applyAlignment="1" applyProtection="1">
      <alignment horizontal="center" vertical="center" wrapText="1"/>
    </xf>
    <xf numFmtId="4" fontId="34" fillId="0" borderId="32" xfId="105" applyNumberFormat="1" applyFont="1" applyBorder="1" applyAlignment="1" applyProtection="1">
      <alignment horizontal="center" vertical="center" wrapText="1"/>
    </xf>
    <xf numFmtId="2" fontId="34" fillId="0" borderId="32" xfId="105" applyNumberFormat="1" applyFont="1" applyFill="1" applyBorder="1" applyAlignment="1" applyProtection="1">
      <alignment horizontal="center" vertical="center" wrapText="1"/>
    </xf>
    <xf numFmtId="4" fontId="34" fillId="0" borderId="32" xfId="105" applyNumberFormat="1" applyFont="1" applyFill="1" applyBorder="1" applyAlignment="1" applyProtection="1">
      <alignment horizontal="center" vertical="center" wrapText="1"/>
    </xf>
    <xf numFmtId="4" fontId="34" fillId="0" borderId="32" xfId="108" applyNumberFormat="1" applyFont="1" applyFill="1" applyBorder="1" applyAlignment="1" applyProtection="1">
      <alignment horizontal="center" vertical="center" wrapText="1"/>
    </xf>
    <xf numFmtId="0" fontId="34" fillId="34" borderId="32" xfId="105" applyFont="1" applyFill="1" applyBorder="1" applyAlignment="1" applyProtection="1">
      <alignment horizontal="center" vertical="center" wrapText="1"/>
    </xf>
    <xf numFmtId="0" fontId="33" fillId="0" borderId="32" xfId="105" applyFont="1" applyFill="1" applyBorder="1" applyAlignment="1" applyProtection="1">
      <alignment horizontal="center" vertical="center" wrapText="1"/>
    </xf>
    <xf numFmtId="165" fontId="33" fillId="0" borderId="32" xfId="105" applyNumberFormat="1" applyFont="1" applyFill="1" applyBorder="1" applyAlignment="1" applyProtection="1">
      <alignment vertical="center" wrapText="1"/>
    </xf>
    <xf numFmtId="4" fontId="33" fillId="0" borderId="32" xfId="105" applyNumberFormat="1" applyFont="1" applyBorder="1" applyAlignment="1" applyProtection="1">
      <alignment vertical="center" wrapText="1"/>
    </xf>
    <xf numFmtId="4" fontId="33" fillId="0" borderId="32" xfId="105" applyNumberFormat="1" applyFont="1" applyFill="1" applyBorder="1" applyAlignment="1" applyProtection="1">
      <alignment vertical="center" wrapText="1"/>
    </xf>
    <xf numFmtId="10" fontId="33" fillId="0" borderId="32" xfId="105" applyNumberFormat="1" applyFont="1" applyFill="1" applyBorder="1" applyAlignment="1" applyProtection="1">
      <alignment vertical="center" wrapText="1"/>
    </xf>
    <xf numFmtId="4" fontId="33" fillId="0" borderId="35" xfId="105" applyNumberFormat="1" applyFont="1" applyFill="1" applyBorder="1" applyAlignment="1" applyProtection="1">
      <alignment vertical="center" wrapText="1"/>
    </xf>
    <xf numFmtId="0" fontId="34" fillId="27" borderId="32" xfId="105" applyFont="1" applyFill="1" applyBorder="1" applyAlignment="1" applyProtection="1">
      <alignment horizontal="center" vertical="center" wrapText="1"/>
    </xf>
    <xf numFmtId="9" fontId="34" fillId="0" borderId="32" xfId="0" applyNumberFormat="1" applyFont="1" applyFill="1" applyBorder="1" applyAlignment="1" applyProtection="1">
      <alignment horizontal="center"/>
    </xf>
    <xf numFmtId="0" fontId="34" fillId="0" borderId="32" xfId="0" applyFont="1" applyFill="1" applyBorder="1" applyAlignment="1" applyProtection="1">
      <alignment horizontal="center" wrapText="1"/>
    </xf>
    <xf numFmtId="4" fontId="34" fillId="0" borderId="32" xfId="0" applyNumberFormat="1" applyFont="1" applyFill="1" applyBorder="1" applyAlignment="1" applyProtection="1">
      <alignment horizontal="center" vertical="center" wrapText="1"/>
    </xf>
    <xf numFmtId="4" fontId="34" fillId="0" borderId="32" xfId="0" applyNumberFormat="1" applyFont="1" applyFill="1" applyBorder="1" applyAlignment="1" applyProtection="1">
      <alignment horizontal="center"/>
    </xf>
    <xf numFmtId="9" fontId="34" fillId="0" borderId="32" xfId="0" applyNumberFormat="1" applyFont="1" applyFill="1" applyBorder="1" applyAlignment="1" applyProtection="1">
      <alignment horizontal="center" vertical="center"/>
    </xf>
    <xf numFmtId="4" fontId="34" fillId="0" borderId="32" xfId="0" applyNumberFormat="1" applyFont="1" applyFill="1" applyBorder="1" applyAlignment="1" applyProtection="1">
      <alignment horizontal="center" vertical="center"/>
    </xf>
    <xf numFmtId="166" fontId="33" fillId="0" borderId="32" xfId="105" applyNumberFormat="1" applyFont="1" applyFill="1" applyBorder="1" applyAlignment="1" applyProtection="1">
      <alignment vertical="center" wrapText="1"/>
    </xf>
    <xf numFmtId="10" fontId="34" fillId="27" borderId="32" xfId="0" applyNumberFormat="1" applyFont="1" applyFill="1" applyBorder="1" applyAlignment="1" applyProtection="1">
      <alignment horizontal="center" vertical="center"/>
    </xf>
    <xf numFmtId="166" fontId="33" fillId="0" borderId="0" xfId="105" applyNumberFormat="1" applyFont="1" applyAlignment="1" applyProtection="1">
      <alignment vertical="center" wrapText="1"/>
    </xf>
    <xf numFmtId="166" fontId="34" fillId="0" borderId="0" xfId="105" applyNumberFormat="1" applyFont="1" applyBorder="1" applyAlignment="1" applyProtection="1">
      <alignment vertical="center" wrapText="1"/>
    </xf>
    <xf numFmtId="4" fontId="34" fillId="0" borderId="0" xfId="105" applyNumberFormat="1" applyFont="1" applyBorder="1" applyAlignment="1" applyProtection="1">
      <alignment vertical="center" wrapText="1"/>
    </xf>
    <xf numFmtId="4" fontId="33" fillId="0" borderId="0" xfId="105" applyNumberFormat="1" applyFont="1" applyBorder="1" applyAlignment="1" applyProtection="1">
      <alignment vertical="center" wrapText="1"/>
    </xf>
    <xf numFmtId="166" fontId="33" fillId="0" borderId="0" xfId="105" applyNumberFormat="1" applyFont="1" applyBorder="1" applyAlignment="1" applyProtection="1">
      <alignment vertical="center" wrapText="1"/>
    </xf>
    <xf numFmtId="9" fontId="33" fillId="36" borderId="32" xfId="108" applyFont="1" applyFill="1" applyBorder="1" applyAlignment="1" applyProtection="1">
      <alignment horizontal="center" vertical="center" wrapText="1"/>
      <protection locked="0"/>
    </xf>
    <xf numFmtId="9" fontId="33" fillId="36" borderId="32" xfId="108" applyNumberFormat="1" applyFont="1" applyFill="1" applyBorder="1" applyAlignment="1" applyProtection="1">
      <alignment horizontal="center" vertical="center" wrapText="1"/>
      <protection locked="0"/>
    </xf>
    <xf numFmtId="2" fontId="36" fillId="0" borderId="0" xfId="106" applyNumberFormat="1" applyFont="1" applyBorder="1" applyAlignment="1" applyProtection="1">
      <alignment vertical="center"/>
    </xf>
    <xf numFmtId="0" fontId="31" fillId="0" borderId="0" xfId="106" applyProtection="1"/>
    <xf numFmtId="2" fontId="37" fillId="0" borderId="0" xfId="106" applyNumberFormat="1" applyFont="1" applyBorder="1" applyAlignment="1" applyProtection="1">
      <alignment vertical="center"/>
    </xf>
    <xf numFmtId="2" fontId="31" fillId="0" borderId="0" xfId="106" applyNumberFormat="1" applyFont="1" applyBorder="1" applyAlignment="1" applyProtection="1">
      <alignment vertical="center"/>
    </xf>
    <xf numFmtId="2" fontId="38" fillId="0" borderId="0" xfId="106" applyNumberFormat="1" applyFont="1" applyBorder="1" applyAlignment="1" applyProtection="1">
      <alignment vertical="center"/>
    </xf>
    <xf numFmtId="2" fontId="38" fillId="0" borderId="0" xfId="106" applyNumberFormat="1" applyFont="1" applyBorder="1" applyAlignment="1" applyProtection="1">
      <alignment horizontal="center" vertical="center"/>
    </xf>
    <xf numFmtId="2" fontId="34" fillId="27" borderId="32" xfId="0" applyNumberFormat="1" applyFont="1" applyFill="1" applyBorder="1" applyAlignment="1" applyProtection="1">
      <alignment horizontal="center" vertical="center"/>
    </xf>
    <xf numFmtId="0" fontId="33" fillId="0" borderId="0" xfId="0" applyFont="1" applyBorder="1" applyAlignment="1" applyProtection="1">
      <alignment horizontal="right"/>
    </xf>
    <xf numFmtId="49" fontId="33" fillId="0" borderId="0" xfId="0" applyNumberFormat="1" applyFont="1" applyBorder="1" applyAlignment="1" applyProtection="1">
      <alignment horizontal="right"/>
    </xf>
    <xf numFmtId="0" fontId="0" fillId="0" borderId="0" xfId="0" applyProtection="1"/>
    <xf numFmtId="2" fontId="33" fillId="27" borderId="32" xfId="0" applyNumberFormat="1" applyFont="1" applyFill="1" applyBorder="1" applyAlignment="1" applyProtection="1">
      <alignment horizontal="center" vertical="center"/>
    </xf>
    <xf numFmtId="0" fontId="33" fillId="27" borderId="32" xfId="0" applyFont="1" applyFill="1" applyBorder="1" applyAlignment="1" applyProtection="1">
      <alignment horizontal="left" vertical="center" wrapText="1"/>
    </xf>
    <xf numFmtId="2" fontId="39" fillId="0" borderId="21" xfId="0" applyNumberFormat="1" applyFont="1" applyFill="1" applyBorder="1" applyAlignment="1" applyProtection="1">
      <alignment horizontal="center" vertical="center"/>
    </xf>
    <xf numFmtId="2" fontId="33" fillId="0" borderId="32" xfId="0" applyNumberFormat="1" applyFont="1" applyFill="1" applyBorder="1" applyAlignment="1" applyProtection="1">
      <alignment horizontal="center" vertical="center"/>
    </xf>
    <xf numFmtId="0" fontId="33" fillId="0" borderId="32" xfId="0" applyNumberFormat="1" applyFont="1" applyFill="1" applyBorder="1" applyAlignment="1" applyProtection="1">
      <alignment horizontal="center" vertical="center"/>
    </xf>
    <xf numFmtId="2" fontId="33" fillId="0" borderId="32" xfId="0" applyNumberFormat="1" applyFont="1" applyFill="1" applyBorder="1" applyAlignment="1" applyProtection="1">
      <alignment vertical="center" wrapText="1"/>
    </xf>
    <xf numFmtId="168" fontId="33" fillId="0" borderId="32" xfId="0" applyNumberFormat="1" applyFont="1" applyFill="1" applyBorder="1" applyAlignment="1" applyProtection="1">
      <alignment horizontal="center" vertical="center"/>
    </xf>
    <xf numFmtId="4" fontId="33" fillId="0" borderId="21" xfId="0" applyNumberFormat="1" applyFont="1" applyFill="1" applyBorder="1" applyAlignment="1" applyProtection="1">
      <alignment horizontal="center" vertical="center"/>
    </xf>
    <xf numFmtId="0" fontId="33" fillId="0" borderId="32" xfId="0" applyFont="1" applyBorder="1" applyAlignment="1" applyProtection="1"/>
    <xf numFmtId="0" fontId="33" fillId="0" borderId="32" xfId="0" applyFont="1" applyBorder="1" applyAlignment="1" applyProtection="1">
      <alignment horizontal="center"/>
    </xf>
    <xf numFmtId="168" fontId="33" fillId="0" borderId="32" xfId="0" applyNumberFormat="1" applyFont="1" applyBorder="1" applyAlignment="1" applyProtection="1">
      <alignment horizontal="center"/>
    </xf>
    <xf numFmtId="0" fontId="33" fillId="0" borderId="32" xfId="0" applyFont="1" applyBorder="1" applyAlignment="1" applyProtection="1">
      <alignment vertical="center" wrapText="1"/>
    </xf>
    <xf numFmtId="0" fontId="33" fillId="0" borderId="32" xfId="0" applyFont="1" applyBorder="1" applyAlignment="1" applyProtection="1">
      <alignment horizontal="center" vertical="center"/>
    </xf>
    <xf numFmtId="168" fontId="33" fillId="0" borderId="32" xfId="0" applyNumberFormat="1" applyFont="1" applyBorder="1" applyAlignment="1" applyProtection="1">
      <alignment horizontal="center" vertical="center"/>
    </xf>
    <xf numFmtId="0" fontId="33" fillId="0" borderId="0" xfId="106" applyFont="1" applyBorder="1" applyAlignment="1" applyProtection="1">
      <alignment horizontal="right" vertical="top"/>
    </xf>
    <xf numFmtId="0" fontId="33" fillId="0" borderId="0" xfId="106" applyFont="1" applyBorder="1" applyAlignment="1" applyProtection="1">
      <alignment horizontal="center" vertical="top"/>
    </xf>
    <xf numFmtId="4" fontId="33" fillId="0" borderId="0" xfId="106" applyNumberFormat="1" applyFont="1" applyBorder="1" applyAlignment="1" applyProtection="1">
      <alignment horizontal="center" vertical="top"/>
    </xf>
    <xf numFmtId="0" fontId="35" fillId="0" borderId="0" xfId="106" applyFont="1" applyBorder="1" applyProtection="1"/>
    <xf numFmtId="2" fontId="39" fillId="0" borderId="32" xfId="0" applyNumberFormat="1" applyFont="1" applyFill="1" applyBorder="1" applyAlignment="1" applyProtection="1">
      <alignment horizontal="center" vertical="center"/>
    </xf>
    <xf numFmtId="4" fontId="33" fillId="0" borderId="32" xfId="0" applyNumberFormat="1" applyFont="1" applyFill="1" applyBorder="1" applyAlignment="1" applyProtection="1">
      <alignment horizontal="center" vertical="center"/>
    </xf>
    <xf numFmtId="0" fontId="33" fillId="0" borderId="32" xfId="0" applyFont="1" applyBorder="1" applyAlignment="1" applyProtection="1">
      <alignment horizontal="left" vertical="center" wrapText="1"/>
    </xf>
    <xf numFmtId="0" fontId="0" fillId="0" borderId="0" xfId="0" applyBorder="1" applyProtection="1"/>
    <xf numFmtId="0" fontId="33" fillId="0" borderId="0" xfId="0" applyFont="1" applyBorder="1" applyProtection="1"/>
    <xf numFmtId="171" fontId="33" fillId="0" borderId="0" xfId="0" applyNumberFormat="1" applyFont="1" applyBorder="1" applyProtection="1"/>
    <xf numFmtId="168" fontId="33" fillId="0" borderId="32" xfId="0" applyNumberFormat="1" applyFont="1" applyFill="1" applyBorder="1" applyAlignment="1" applyProtection="1">
      <alignment horizontal="right" vertical="center"/>
    </xf>
    <xf numFmtId="4" fontId="34" fillId="27" borderId="32" xfId="0" applyNumberFormat="1" applyFont="1" applyFill="1" applyBorder="1" applyAlignment="1" applyProtection="1">
      <alignment horizontal="center" vertical="center"/>
    </xf>
    <xf numFmtId="0" fontId="33" fillId="0" borderId="0" xfId="106" applyFont="1" applyProtection="1"/>
    <xf numFmtId="0" fontId="33" fillId="0" borderId="0" xfId="106" applyFont="1" applyAlignment="1" applyProtection="1">
      <alignment horizontal="center"/>
    </xf>
    <xf numFmtId="4" fontId="33" fillId="0" borderId="0" xfId="106" applyNumberFormat="1" applyFont="1" applyProtection="1"/>
    <xf numFmtId="0" fontId="3" fillId="0" borderId="0" xfId="106" applyFont="1" applyProtection="1"/>
    <xf numFmtId="0" fontId="3" fillId="0" borderId="0" xfId="106" applyFont="1" applyAlignment="1" applyProtection="1">
      <alignment horizontal="center"/>
    </xf>
    <xf numFmtId="4" fontId="3" fillId="0" borderId="0" xfId="106" applyNumberFormat="1" applyFont="1" applyProtection="1"/>
    <xf numFmtId="0" fontId="31" fillId="0" borderId="0" xfId="106" applyAlignment="1" applyProtection="1">
      <alignment horizontal="center"/>
    </xf>
    <xf numFmtId="4" fontId="31" fillId="0" borderId="0" xfId="106" applyNumberFormat="1" applyProtection="1"/>
    <xf numFmtId="4" fontId="33" fillId="36" borderId="32" xfId="0" applyNumberFormat="1" applyFont="1" applyFill="1" applyBorder="1" applyAlignment="1" applyProtection="1">
      <alignment horizontal="center" vertical="center"/>
      <protection locked="0"/>
    </xf>
    <xf numFmtId="49" fontId="1" fillId="27" borderId="42" xfId="116" applyNumberFormat="1" applyFill="1" applyBorder="1" applyProtection="1"/>
    <xf numFmtId="0" fontId="1" fillId="27" borderId="42" xfId="116" applyFill="1" applyBorder="1" applyAlignment="1" applyProtection="1">
      <alignment wrapText="1"/>
    </xf>
    <xf numFmtId="10" fontId="48" fillId="27" borderId="42" xfId="117" applyNumberFormat="1" applyFont="1" applyFill="1" applyBorder="1" applyAlignment="1" applyProtection="1">
      <alignment horizontal="center"/>
    </xf>
    <xf numFmtId="49" fontId="1" fillId="0" borderId="32" xfId="116" applyNumberFormat="1" applyBorder="1" applyProtection="1"/>
    <xf numFmtId="0" fontId="1" fillId="0" borderId="32" xfId="116" applyBorder="1" applyAlignment="1" applyProtection="1">
      <alignment wrapText="1"/>
    </xf>
    <xf numFmtId="10" fontId="0" fillId="39" borderId="32" xfId="117" applyNumberFormat="1" applyFont="1" applyFill="1" applyBorder="1" applyAlignment="1" applyProtection="1">
      <alignment horizontal="center"/>
      <protection locked="0"/>
    </xf>
    <xf numFmtId="0" fontId="1" fillId="0" borderId="31" xfId="116" applyBorder="1" applyAlignment="1" applyProtection="1">
      <alignment wrapText="1"/>
    </xf>
    <xf numFmtId="10" fontId="0" fillId="39" borderId="31" xfId="117" applyNumberFormat="1" applyFont="1" applyFill="1" applyBorder="1" applyAlignment="1" applyProtection="1">
      <alignment horizontal="center"/>
      <protection locked="0"/>
    </xf>
    <xf numFmtId="49" fontId="1" fillId="0" borderId="43" xfId="116" applyNumberFormat="1" applyBorder="1" applyProtection="1"/>
    <xf numFmtId="0" fontId="1" fillId="0" borderId="43" xfId="116" applyBorder="1" applyAlignment="1" applyProtection="1">
      <alignment wrapText="1"/>
    </xf>
    <xf numFmtId="10" fontId="0" fillId="39" borderId="43" xfId="117" applyNumberFormat="1" applyFont="1" applyFill="1" applyBorder="1" applyAlignment="1" applyProtection="1">
      <alignment horizontal="center"/>
      <protection locked="0"/>
    </xf>
    <xf numFmtId="49" fontId="1" fillId="0" borderId="29" xfId="116" applyNumberFormat="1" applyBorder="1" applyProtection="1"/>
    <xf numFmtId="0" fontId="1" fillId="0" borderId="0" xfId="116" applyBorder="1" applyAlignment="1" applyProtection="1">
      <alignment wrapText="1"/>
    </xf>
    <xf numFmtId="10" fontId="0" fillId="0" borderId="44" xfId="117" applyNumberFormat="1" applyFont="1" applyBorder="1" applyAlignment="1" applyProtection="1">
      <alignment horizontal="center"/>
    </xf>
    <xf numFmtId="10" fontId="0" fillId="0" borderId="39" xfId="117" applyNumberFormat="1" applyFont="1" applyBorder="1" applyAlignment="1" applyProtection="1">
      <alignment horizontal="center"/>
    </xf>
    <xf numFmtId="0" fontId="1" fillId="0" borderId="17" xfId="116" applyBorder="1" applyAlignment="1" applyProtection="1">
      <alignment wrapText="1"/>
    </xf>
    <xf numFmtId="49" fontId="1" fillId="40" borderId="45" xfId="116" applyNumberFormat="1" applyFill="1" applyBorder="1" applyProtection="1"/>
    <xf numFmtId="0" fontId="1" fillId="40" borderId="45" xfId="116" applyFill="1" applyBorder="1" applyAlignment="1" applyProtection="1">
      <alignment wrapText="1"/>
    </xf>
    <xf numFmtId="10" fontId="48" fillId="40" borderId="45" xfId="117" applyNumberFormat="1" applyFont="1" applyFill="1" applyBorder="1" applyAlignment="1" applyProtection="1">
      <alignment horizontal="center"/>
    </xf>
    <xf numFmtId="10" fontId="0" fillId="0" borderId="30" xfId="117" applyNumberFormat="1" applyFont="1" applyBorder="1" applyAlignment="1" applyProtection="1">
      <alignment horizontal="center"/>
    </xf>
    <xf numFmtId="49" fontId="1" fillId="0" borderId="29" xfId="116" applyNumberFormat="1" applyFont="1" applyBorder="1" applyProtection="1"/>
    <xf numFmtId="0" fontId="51" fillId="0" borderId="0" xfId="116" applyFont="1" applyBorder="1" applyAlignment="1" applyProtection="1">
      <alignment horizontal="center"/>
    </xf>
    <xf numFmtId="49" fontId="1" fillId="0" borderId="27" xfId="116" applyNumberFormat="1" applyBorder="1" applyProtection="1"/>
    <xf numFmtId="0" fontId="51" fillId="0" borderId="19" xfId="116" applyFont="1" applyBorder="1" applyAlignment="1" applyProtection="1">
      <alignment horizontal="center"/>
    </xf>
    <xf numFmtId="10" fontId="0" fillId="0" borderId="28" xfId="117" applyNumberFormat="1" applyFont="1" applyBorder="1" applyAlignment="1" applyProtection="1">
      <alignment horizontal="center"/>
    </xf>
    <xf numFmtId="0" fontId="0" fillId="0" borderId="0" xfId="0" applyProtection="1">
      <protection locked="0"/>
    </xf>
    <xf numFmtId="0" fontId="53" fillId="0" borderId="0" xfId="105" applyFont="1" applyFill="1" applyProtection="1"/>
    <xf numFmtId="2" fontId="46" fillId="0" borderId="0" xfId="105" applyNumberFormat="1" applyFont="1" applyFill="1" applyBorder="1" applyAlignment="1" applyProtection="1">
      <alignment vertical="center" wrapText="1"/>
    </xf>
    <xf numFmtId="0" fontId="33" fillId="0" borderId="32" xfId="0" applyFont="1" applyFill="1" applyBorder="1" applyAlignment="1" applyProtection="1">
      <alignment horizontal="left" vertical="center" wrapText="1"/>
    </xf>
    <xf numFmtId="0" fontId="34" fillId="0" borderId="32" xfId="0" applyFont="1" applyFill="1" applyBorder="1" applyAlignment="1" applyProtection="1">
      <alignment horizontal="left" vertical="center" wrapText="1"/>
    </xf>
    <xf numFmtId="0" fontId="34" fillId="0" borderId="33" xfId="105" applyFont="1" applyFill="1" applyBorder="1" applyAlignment="1" applyProtection="1">
      <alignment horizontal="left" vertical="center" wrapText="1"/>
    </xf>
    <xf numFmtId="0" fontId="34" fillId="0" borderId="34" xfId="105" applyFont="1" applyFill="1" applyBorder="1" applyAlignment="1" applyProtection="1">
      <alignment horizontal="left" vertical="center" wrapText="1"/>
    </xf>
    <xf numFmtId="0" fontId="34" fillId="0" borderId="35" xfId="105" applyFont="1" applyFill="1" applyBorder="1" applyAlignment="1" applyProtection="1">
      <alignment horizontal="left" vertical="center" wrapText="1"/>
    </xf>
    <xf numFmtId="2" fontId="32" fillId="0" borderId="0" xfId="105" applyNumberFormat="1" applyFont="1" applyBorder="1" applyAlignment="1" applyProtection="1">
      <alignment horizontal="center" vertical="center" wrapText="1"/>
    </xf>
    <xf numFmtId="2" fontId="33" fillId="0" borderId="0" xfId="105" applyNumberFormat="1" applyFont="1" applyBorder="1" applyAlignment="1" applyProtection="1">
      <alignment horizontal="center" vertical="center" wrapText="1"/>
    </xf>
    <xf numFmtId="2" fontId="34" fillId="0" borderId="0" xfId="105" applyNumberFormat="1" applyFont="1" applyBorder="1" applyAlignment="1" applyProtection="1">
      <alignment horizontal="center" vertical="center" wrapText="1"/>
    </xf>
    <xf numFmtId="0" fontId="34" fillId="0" borderId="21" xfId="105" applyFont="1" applyBorder="1" applyAlignment="1" applyProtection="1">
      <alignment horizontal="center" vertical="center" wrapText="1"/>
    </xf>
    <xf numFmtId="166" fontId="34" fillId="0" borderId="21" xfId="105" applyNumberFormat="1" applyFont="1" applyBorder="1" applyAlignment="1" applyProtection="1">
      <alignment horizontal="center" vertical="center" wrapText="1"/>
    </xf>
    <xf numFmtId="4" fontId="34" fillId="0" borderId="21" xfId="105" applyNumberFormat="1" applyFont="1" applyBorder="1" applyAlignment="1" applyProtection="1">
      <alignment horizontal="center" vertical="center" wrapText="1"/>
    </xf>
    <xf numFmtId="2" fontId="34" fillId="0" borderId="15" xfId="105" applyNumberFormat="1" applyFont="1" applyBorder="1" applyAlignment="1" applyProtection="1">
      <alignment horizontal="center" vertical="center" wrapText="1"/>
    </xf>
    <xf numFmtId="2" fontId="33" fillId="0" borderId="0" xfId="105" applyNumberFormat="1" applyFont="1" applyBorder="1" applyAlignment="1" applyProtection="1">
      <alignment horizontal="right" vertical="center" wrapText="1"/>
    </xf>
    <xf numFmtId="0" fontId="33" fillId="0" borderId="24" xfId="105" applyFont="1" applyBorder="1" applyAlignment="1" applyProtection="1">
      <alignment horizontal="center" vertical="center" wrapText="1"/>
    </xf>
    <xf numFmtId="0" fontId="33" fillId="0" borderId="22" xfId="105" applyFont="1" applyBorder="1" applyAlignment="1" applyProtection="1">
      <alignment horizontal="center" vertical="center" wrapText="1"/>
    </xf>
    <xf numFmtId="0" fontId="34" fillId="29" borderId="21" xfId="105" applyFont="1" applyFill="1" applyBorder="1" applyAlignment="1" applyProtection="1">
      <alignment horizontal="left" vertical="center" wrapText="1"/>
    </xf>
    <xf numFmtId="0" fontId="33" fillId="0" borderId="21" xfId="105" applyFont="1" applyBorder="1" applyAlignment="1" applyProtection="1">
      <alignment horizontal="left" vertical="center" wrapText="1"/>
    </xf>
    <xf numFmtId="0" fontId="33" fillId="0" borderId="24" xfId="105" applyFont="1" applyFill="1" applyBorder="1" applyAlignment="1" applyProtection="1">
      <alignment horizontal="center" vertical="center" wrapText="1"/>
    </xf>
    <xf numFmtId="0" fontId="33" fillId="0" borderId="22" xfId="105" applyFont="1" applyFill="1" applyBorder="1" applyAlignment="1" applyProtection="1">
      <alignment horizontal="center" vertical="center" wrapText="1"/>
    </xf>
    <xf numFmtId="0" fontId="34" fillId="0" borderId="21" xfId="105" applyFont="1" applyFill="1" applyBorder="1" applyAlignment="1" applyProtection="1">
      <alignment horizontal="left" vertical="center" wrapText="1"/>
    </xf>
    <xf numFmtId="0" fontId="34" fillId="27" borderId="21" xfId="105" applyFont="1" applyFill="1" applyBorder="1" applyAlignment="1" applyProtection="1">
      <alignment horizontal="left" vertical="center" wrapText="1"/>
    </xf>
    <xf numFmtId="0" fontId="34" fillId="0" borderId="21" xfId="105" applyFont="1" applyBorder="1" applyAlignment="1" applyProtection="1">
      <alignment horizontal="left" vertical="center" wrapText="1"/>
    </xf>
    <xf numFmtId="0" fontId="34" fillId="0" borderId="24" xfId="105" applyFont="1" applyBorder="1" applyAlignment="1" applyProtection="1">
      <alignment horizontal="left" vertical="center" wrapText="1"/>
    </xf>
    <xf numFmtId="0" fontId="34" fillId="0" borderId="22" xfId="105" applyFont="1" applyBorder="1" applyAlignment="1" applyProtection="1">
      <alignment horizontal="left" vertical="center" wrapText="1"/>
    </xf>
    <xf numFmtId="0" fontId="34" fillId="0" borderId="23" xfId="105" applyFont="1" applyBorder="1" applyAlignment="1" applyProtection="1">
      <alignment horizontal="left" vertical="center" wrapText="1"/>
    </xf>
    <xf numFmtId="0" fontId="33" fillId="0" borderId="21" xfId="105" applyFont="1" applyFill="1" applyBorder="1" applyAlignment="1" applyProtection="1">
      <alignment horizontal="left" vertical="center" wrapText="1"/>
    </xf>
    <xf numFmtId="0" fontId="34" fillId="27" borderId="24" xfId="105" applyFont="1" applyFill="1" applyBorder="1" applyAlignment="1" applyProtection="1">
      <alignment horizontal="left" vertical="center" wrapText="1"/>
    </xf>
    <xf numFmtId="0" fontId="34" fillId="27" borderId="22" xfId="105" applyFont="1" applyFill="1" applyBorder="1" applyAlignment="1" applyProtection="1">
      <alignment horizontal="left" vertical="center" wrapText="1"/>
    </xf>
    <xf numFmtId="0" fontId="34" fillId="29" borderId="24" xfId="105" applyFont="1" applyFill="1" applyBorder="1" applyAlignment="1" applyProtection="1">
      <alignment horizontal="left" vertical="center" wrapText="1"/>
    </xf>
    <xf numFmtId="0" fontId="34" fillId="29" borderId="22" xfId="105" applyFont="1" applyFill="1" applyBorder="1" applyAlignment="1" applyProtection="1">
      <alignment horizontal="left" vertical="center" wrapText="1"/>
    </xf>
    <xf numFmtId="0" fontId="34" fillId="34" borderId="21" xfId="105" applyFont="1" applyFill="1" applyBorder="1" applyAlignment="1" applyProtection="1">
      <alignment horizontal="left" vertical="center" wrapText="1"/>
    </xf>
    <xf numFmtId="0" fontId="33" fillId="0" borderId="0" xfId="105" applyFont="1" applyBorder="1" applyAlignment="1" applyProtection="1">
      <alignment horizontal="center" vertical="center" wrapText="1"/>
    </xf>
    <xf numFmtId="0" fontId="34" fillId="29" borderId="16" xfId="105" applyFont="1" applyFill="1" applyBorder="1" applyAlignment="1" applyProtection="1">
      <alignment horizontal="left" vertical="center" wrapText="1"/>
    </xf>
    <xf numFmtId="4" fontId="34" fillId="0" borderId="21" xfId="105" applyNumberFormat="1" applyFont="1" applyBorder="1" applyAlignment="1" applyProtection="1">
      <alignment horizontal="left" vertical="center" wrapText="1"/>
    </xf>
    <xf numFmtId="2" fontId="46" fillId="0" borderId="0" xfId="105" applyNumberFormat="1" applyFont="1" applyFill="1" applyBorder="1" applyAlignment="1" applyProtection="1">
      <alignment horizontal="center" vertical="center" wrapText="1"/>
      <protection locked="0"/>
    </xf>
    <xf numFmtId="0" fontId="33" fillId="36" borderId="17" xfId="105" applyNumberFormat="1" applyFont="1" applyFill="1" applyBorder="1" applyAlignment="1" applyProtection="1">
      <alignment horizontal="left" vertical="center" wrapText="1"/>
      <protection locked="0"/>
    </xf>
    <xf numFmtId="0" fontId="33" fillId="37" borderId="17" xfId="105" applyNumberFormat="1" applyFont="1" applyFill="1" applyBorder="1" applyAlignment="1" applyProtection="1">
      <alignment horizontal="center" vertical="center" wrapText="1"/>
      <protection locked="0"/>
    </xf>
    <xf numFmtId="0" fontId="33" fillId="36" borderId="16" xfId="105" applyNumberFormat="1" applyFont="1" applyFill="1" applyBorder="1" applyAlignment="1" applyProtection="1">
      <alignment horizontal="left" vertical="center" wrapText="1"/>
      <protection locked="0"/>
    </xf>
    <xf numFmtId="0" fontId="47" fillId="0" borderId="36" xfId="105" applyFont="1" applyBorder="1" applyAlignment="1" applyProtection="1">
      <alignment horizontal="justify" vertical="center" wrapText="1"/>
    </xf>
    <xf numFmtId="0" fontId="47" fillId="0" borderId="0" xfId="105" applyFont="1" applyBorder="1" applyAlignment="1" applyProtection="1">
      <alignment horizontal="justify" vertical="center" wrapText="1"/>
    </xf>
    <xf numFmtId="0" fontId="34" fillId="0" borderId="33" xfId="105" applyFont="1" applyBorder="1" applyAlignment="1" applyProtection="1">
      <alignment horizontal="left" vertical="center" wrapText="1"/>
    </xf>
    <xf numFmtId="0" fontId="34" fillId="0" borderId="34" xfId="105" applyFont="1" applyBorder="1" applyAlignment="1" applyProtection="1">
      <alignment horizontal="left" vertical="center" wrapText="1"/>
    </xf>
    <xf numFmtId="0" fontId="34" fillId="0" borderId="35" xfId="105" applyFont="1" applyBorder="1" applyAlignment="1" applyProtection="1">
      <alignment horizontal="left" vertical="center" wrapText="1"/>
    </xf>
    <xf numFmtId="0" fontId="33" fillId="0" borderId="32" xfId="105" applyFont="1" applyFill="1" applyBorder="1" applyAlignment="1" applyProtection="1">
      <alignment horizontal="left" vertical="center" wrapText="1"/>
    </xf>
    <xf numFmtId="0" fontId="34" fillId="0" borderId="32" xfId="105" applyFont="1" applyFill="1" applyBorder="1" applyAlignment="1" applyProtection="1">
      <alignment horizontal="left" vertical="center" wrapText="1"/>
    </xf>
    <xf numFmtId="0" fontId="33" fillId="0" borderId="32" xfId="105" applyFont="1" applyBorder="1" applyAlignment="1" applyProtection="1">
      <alignment horizontal="left" vertical="center" wrapText="1"/>
    </xf>
    <xf numFmtId="0" fontId="34" fillId="0" borderId="32" xfId="105" applyFont="1" applyBorder="1" applyAlignment="1" applyProtection="1">
      <alignment horizontal="left" vertical="center" wrapText="1"/>
    </xf>
    <xf numFmtId="0" fontId="33" fillId="0" borderId="33" xfId="105" applyFont="1" applyBorder="1" applyAlignment="1" applyProtection="1">
      <alignment horizontal="center" vertical="center" wrapText="1"/>
    </xf>
    <xf numFmtId="0" fontId="33" fillId="0" borderId="34" xfId="105" applyFont="1" applyBorder="1" applyAlignment="1" applyProtection="1">
      <alignment horizontal="center" vertical="center" wrapText="1"/>
    </xf>
    <xf numFmtId="0" fontId="33" fillId="0" borderId="35" xfId="105" applyFont="1" applyBorder="1" applyAlignment="1" applyProtection="1">
      <alignment horizontal="center" vertical="center" wrapText="1"/>
    </xf>
    <xf numFmtId="0" fontId="34" fillId="29" borderId="32" xfId="105" applyFont="1" applyFill="1" applyBorder="1" applyAlignment="1" applyProtection="1">
      <alignment horizontal="left" vertical="center" wrapText="1"/>
    </xf>
    <xf numFmtId="0" fontId="33" fillId="0" borderId="33" xfId="105" applyFont="1" applyFill="1" applyBorder="1" applyAlignment="1" applyProtection="1">
      <alignment horizontal="center" vertical="center" wrapText="1"/>
    </xf>
    <xf numFmtId="0" fontId="33" fillId="0" borderId="34" xfId="105" applyFont="1" applyFill="1" applyBorder="1" applyAlignment="1" applyProtection="1">
      <alignment horizontal="center" vertical="center" wrapText="1"/>
    </xf>
    <xf numFmtId="0" fontId="33" fillId="0" borderId="35" xfId="105" applyFont="1" applyFill="1" applyBorder="1" applyAlignment="1" applyProtection="1">
      <alignment horizontal="center" vertical="center" wrapText="1"/>
    </xf>
    <xf numFmtId="0" fontId="34" fillId="27" borderId="32" xfId="105" applyFont="1" applyFill="1" applyBorder="1" applyAlignment="1" applyProtection="1">
      <alignment horizontal="left" vertical="center" wrapText="1"/>
    </xf>
    <xf numFmtId="0" fontId="34" fillId="34" borderId="32" xfId="105" applyFont="1" applyFill="1" applyBorder="1" applyAlignment="1" applyProtection="1">
      <alignment horizontal="left" vertical="center" wrapText="1"/>
    </xf>
    <xf numFmtId="0" fontId="34" fillId="0" borderId="32" xfId="105" applyFont="1" applyBorder="1" applyAlignment="1" applyProtection="1">
      <alignment horizontal="center" vertical="center" wrapText="1"/>
    </xf>
    <xf numFmtId="0" fontId="34" fillId="0" borderId="31" xfId="105" applyFont="1" applyBorder="1" applyAlignment="1" applyProtection="1">
      <alignment horizontal="center" vertical="center" wrapText="1"/>
    </xf>
    <xf numFmtId="0" fontId="34" fillId="0" borderId="14" xfId="105" applyFont="1" applyBorder="1" applyAlignment="1" applyProtection="1">
      <alignment horizontal="center" vertical="center" wrapText="1"/>
    </xf>
    <xf numFmtId="4" fontId="34" fillId="0" borderId="32" xfId="105" applyNumberFormat="1" applyFont="1" applyBorder="1" applyAlignment="1" applyProtection="1">
      <alignment horizontal="left" vertical="center" wrapText="1"/>
    </xf>
    <xf numFmtId="0" fontId="33" fillId="33" borderId="32" xfId="105" applyFont="1" applyFill="1" applyBorder="1" applyAlignment="1" applyProtection="1">
      <alignment horizontal="left" vertical="center" wrapText="1"/>
    </xf>
    <xf numFmtId="0" fontId="34" fillId="0" borderId="0" xfId="105" applyFont="1" applyBorder="1" applyAlignment="1" applyProtection="1">
      <alignment horizontal="right" wrapText="1"/>
    </xf>
    <xf numFmtId="0" fontId="34" fillId="27" borderId="33" xfId="105" applyFont="1" applyFill="1" applyBorder="1" applyAlignment="1" applyProtection="1">
      <alignment horizontal="left" vertical="center" wrapText="1"/>
    </xf>
    <xf numFmtId="0" fontId="34" fillId="27" borderId="34" xfId="105" applyFont="1" applyFill="1" applyBorder="1" applyAlignment="1" applyProtection="1">
      <alignment horizontal="left" vertical="center" wrapText="1"/>
    </xf>
    <xf numFmtId="0" fontId="34" fillId="27" borderId="35" xfId="105" applyFont="1" applyFill="1" applyBorder="1" applyAlignment="1" applyProtection="1">
      <alignment horizontal="left" vertical="center" wrapText="1"/>
    </xf>
    <xf numFmtId="2" fontId="33" fillId="27" borderId="33" xfId="0" applyNumberFormat="1" applyFont="1" applyFill="1" applyBorder="1" applyAlignment="1" applyProtection="1">
      <alignment horizontal="right" vertical="center"/>
    </xf>
    <xf numFmtId="2" fontId="33" fillId="27" borderId="34" xfId="0" applyNumberFormat="1" applyFont="1" applyFill="1" applyBorder="1" applyAlignment="1" applyProtection="1">
      <alignment horizontal="right" vertical="center"/>
    </xf>
    <xf numFmtId="2" fontId="33" fillId="27" borderId="35" xfId="0" applyNumberFormat="1" applyFont="1" applyFill="1" applyBorder="1" applyAlignment="1" applyProtection="1">
      <alignment horizontal="right" vertical="center"/>
    </xf>
    <xf numFmtId="0" fontId="34" fillId="27" borderId="33" xfId="0" applyFont="1" applyFill="1" applyBorder="1" applyAlignment="1" applyProtection="1">
      <alignment horizontal="right" wrapText="1"/>
    </xf>
    <xf numFmtId="0" fontId="34" fillId="27" borderId="34" xfId="0" applyFont="1" applyFill="1" applyBorder="1" applyAlignment="1" applyProtection="1">
      <alignment horizontal="right" wrapText="1"/>
    </xf>
    <xf numFmtId="0" fontId="34" fillId="27" borderId="35" xfId="0" applyFont="1" applyFill="1" applyBorder="1" applyAlignment="1" applyProtection="1">
      <alignment horizontal="right" wrapText="1"/>
    </xf>
    <xf numFmtId="49" fontId="40" fillId="0" borderId="25" xfId="0" applyNumberFormat="1" applyFont="1" applyFill="1" applyBorder="1" applyAlignment="1" applyProtection="1">
      <alignment horizontal="center" vertical="center" wrapText="1"/>
    </xf>
    <xf numFmtId="49" fontId="40" fillId="0" borderId="20" xfId="0" applyNumberFormat="1" applyFont="1" applyFill="1" applyBorder="1" applyAlignment="1" applyProtection="1">
      <alignment horizontal="center" vertical="center" wrapText="1"/>
    </xf>
    <xf numFmtId="49" fontId="40" fillId="0" borderId="26" xfId="0" applyNumberFormat="1" applyFont="1" applyFill="1" applyBorder="1" applyAlignment="1" applyProtection="1">
      <alignment horizontal="center" vertical="center" wrapText="1"/>
    </xf>
    <xf numFmtId="49" fontId="40" fillId="0" borderId="27" xfId="0" applyNumberFormat="1"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xf>
    <xf numFmtId="49" fontId="40" fillId="0" borderId="28" xfId="0" applyNumberFormat="1" applyFont="1" applyFill="1" applyBorder="1" applyAlignment="1" applyProtection="1">
      <alignment horizontal="center" vertical="center" wrapText="1"/>
    </xf>
    <xf numFmtId="2" fontId="40" fillId="0" borderId="32" xfId="0" applyNumberFormat="1" applyFont="1" applyBorder="1" applyAlignment="1" applyProtection="1">
      <alignment horizontal="center" vertical="center" wrapText="1"/>
    </xf>
    <xf numFmtId="2" fontId="40" fillId="0" borderId="32" xfId="0" applyNumberFormat="1" applyFont="1" applyBorder="1" applyAlignment="1" applyProtection="1">
      <alignment horizontal="center" vertical="center"/>
    </xf>
    <xf numFmtId="2" fontId="39" fillId="0" borderId="33" xfId="0" applyNumberFormat="1" applyFont="1" applyFill="1" applyBorder="1" applyAlignment="1" applyProtection="1">
      <alignment horizontal="center" vertical="center"/>
    </xf>
    <xf numFmtId="2" fontId="39" fillId="0" borderId="35" xfId="0" applyNumberFormat="1" applyFont="1" applyFill="1" applyBorder="1" applyAlignment="1" applyProtection="1">
      <alignment horizontal="center" vertical="center"/>
    </xf>
    <xf numFmtId="2" fontId="34" fillId="27" borderId="33" xfId="0" applyNumberFormat="1" applyFont="1" applyFill="1" applyBorder="1" applyAlignment="1" applyProtection="1">
      <alignment horizontal="center" vertical="center"/>
    </xf>
    <xf numFmtId="2" fontId="34" fillId="27" borderId="35" xfId="0" applyNumberFormat="1" applyFont="1" applyFill="1" applyBorder="1" applyAlignment="1" applyProtection="1">
      <alignment horizontal="center" vertical="center"/>
    </xf>
    <xf numFmtId="0" fontId="34" fillId="27" borderId="33" xfId="0" applyFont="1" applyFill="1" applyBorder="1" applyAlignment="1" applyProtection="1">
      <alignment horizontal="left" vertical="center" wrapText="1"/>
    </xf>
    <xf numFmtId="0" fontId="34" fillId="27" borderId="34" xfId="0" applyFont="1" applyFill="1" applyBorder="1" applyAlignment="1" applyProtection="1">
      <alignment horizontal="left" vertical="center" wrapText="1"/>
    </xf>
    <xf numFmtId="0" fontId="34" fillId="27" borderId="35" xfId="0" applyFont="1" applyFill="1" applyBorder="1" applyAlignment="1" applyProtection="1">
      <alignment horizontal="left" vertical="center" wrapText="1"/>
    </xf>
    <xf numFmtId="0" fontId="33" fillId="0" borderId="25" xfId="0" applyFont="1" applyBorder="1" applyAlignment="1" applyProtection="1">
      <alignment horizontal="right" vertical="top"/>
    </xf>
    <xf numFmtId="0" fontId="33" fillId="0" borderId="20" xfId="0" applyFont="1" applyBorder="1" applyAlignment="1" applyProtection="1">
      <alignment horizontal="right" vertical="top"/>
    </xf>
    <xf numFmtId="0" fontId="33" fillId="0" borderId="26" xfId="0" applyFont="1" applyBorder="1" applyAlignment="1" applyProtection="1">
      <alignment horizontal="right" vertical="top"/>
    </xf>
    <xf numFmtId="0" fontId="33" fillId="0" borderId="29" xfId="0" applyFont="1" applyBorder="1" applyAlignment="1" applyProtection="1">
      <alignment horizontal="right" vertical="top"/>
    </xf>
    <xf numFmtId="0" fontId="33" fillId="0" borderId="0" xfId="0" applyFont="1" applyBorder="1" applyAlignment="1" applyProtection="1">
      <alignment horizontal="right" vertical="top"/>
    </xf>
    <xf numFmtId="0" fontId="33" fillId="0" borderId="30" xfId="0" applyFont="1" applyBorder="1" applyAlignment="1" applyProtection="1">
      <alignment horizontal="right" vertical="top"/>
    </xf>
    <xf numFmtId="0" fontId="33" fillId="0" borderId="27" xfId="0" applyFont="1" applyBorder="1" applyAlignment="1" applyProtection="1">
      <alignment horizontal="right" vertical="top"/>
    </xf>
    <xf numFmtId="0" fontId="33" fillId="0" borderId="19" xfId="0" applyFont="1" applyBorder="1" applyAlignment="1" applyProtection="1">
      <alignment horizontal="right" vertical="top"/>
    </xf>
    <xf numFmtId="0" fontId="33" fillId="0" borderId="28" xfId="0" applyFont="1" applyBorder="1" applyAlignment="1" applyProtection="1">
      <alignment horizontal="right" vertical="top"/>
    </xf>
    <xf numFmtId="0" fontId="33" fillId="0" borderId="24" xfId="0" applyFont="1" applyBorder="1" applyAlignment="1" applyProtection="1">
      <alignment horizontal="center" vertical="top"/>
    </xf>
    <xf numFmtId="0" fontId="33" fillId="0" borderId="22" xfId="0" applyFont="1" applyBorder="1" applyAlignment="1" applyProtection="1">
      <alignment horizontal="center" vertical="top"/>
    </xf>
    <xf numFmtId="0" fontId="33" fillId="0" borderId="23" xfId="0" applyFont="1" applyBorder="1" applyAlignment="1" applyProtection="1">
      <alignment horizontal="center" vertical="top"/>
    </xf>
    <xf numFmtId="0" fontId="33" fillId="0" borderId="24" xfId="0" applyFont="1" applyBorder="1" applyAlignment="1" applyProtection="1">
      <alignment horizontal="left" vertical="top"/>
    </xf>
    <xf numFmtId="0" fontId="33" fillId="0" borderId="22" xfId="0" applyFont="1" applyBorder="1" applyAlignment="1" applyProtection="1">
      <alignment horizontal="left" vertical="top"/>
    </xf>
    <xf numFmtId="0" fontId="33" fillId="0" borderId="23" xfId="0" applyFont="1" applyBorder="1" applyAlignment="1" applyProtection="1">
      <alignment horizontal="left" vertical="top"/>
    </xf>
    <xf numFmtId="2" fontId="36" fillId="0" borderId="18" xfId="106" applyNumberFormat="1" applyFont="1" applyBorder="1" applyAlignment="1" applyProtection="1">
      <alignment horizontal="center" vertical="center"/>
    </xf>
    <xf numFmtId="2" fontId="36" fillId="0" borderId="0" xfId="106" applyNumberFormat="1" applyFont="1" applyBorder="1" applyAlignment="1" applyProtection="1">
      <alignment horizontal="center" vertical="center"/>
    </xf>
    <xf numFmtId="2" fontId="37" fillId="0" borderId="0" xfId="106" applyNumberFormat="1" applyFont="1" applyBorder="1" applyAlignment="1" applyProtection="1">
      <alignment horizontal="center" vertical="center"/>
    </xf>
    <xf numFmtId="2" fontId="38" fillId="0" borderId="0" xfId="106" applyNumberFormat="1" applyFont="1" applyBorder="1" applyAlignment="1" applyProtection="1">
      <alignment horizontal="center" vertical="center"/>
    </xf>
    <xf numFmtId="2" fontId="40" fillId="0" borderId="21" xfId="0" applyNumberFormat="1" applyFont="1" applyBorder="1" applyAlignment="1" applyProtection="1">
      <alignment horizontal="center" vertical="center" wrapText="1"/>
    </xf>
    <xf numFmtId="2" fontId="40" fillId="0" borderId="21" xfId="0" applyNumberFormat="1" applyFont="1" applyBorder="1" applyAlignment="1" applyProtection="1">
      <alignment horizontal="center" vertical="center"/>
    </xf>
    <xf numFmtId="2" fontId="39" fillId="0" borderId="24" xfId="0" applyNumberFormat="1" applyFont="1" applyFill="1" applyBorder="1" applyAlignment="1" applyProtection="1">
      <alignment horizontal="center" vertical="center"/>
    </xf>
    <xf numFmtId="2" fontId="39" fillId="0" borderId="23" xfId="0" applyNumberFormat="1" applyFont="1" applyFill="1" applyBorder="1" applyAlignment="1" applyProtection="1">
      <alignment horizontal="center" vertical="center"/>
    </xf>
    <xf numFmtId="0" fontId="33" fillId="0" borderId="33" xfId="0" applyFont="1" applyBorder="1" applyAlignment="1" applyProtection="1">
      <alignment horizontal="left" vertical="top"/>
    </xf>
    <xf numFmtId="0" fontId="33" fillId="0" borderId="34" xfId="0" applyFont="1" applyBorder="1" applyAlignment="1" applyProtection="1">
      <alignment horizontal="left" vertical="top"/>
    </xf>
    <xf numFmtId="0" fontId="33" fillId="0" borderId="35" xfId="0" applyFont="1" applyBorder="1" applyAlignment="1" applyProtection="1">
      <alignment horizontal="left" vertical="top"/>
    </xf>
    <xf numFmtId="0" fontId="33" fillId="0" borderId="33" xfId="0" applyFont="1" applyBorder="1" applyAlignment="1" applyProtection="1">
      <alignment horizontal="center" vertical="top"/>
    </xf>
    <xf numFmtId="0" fontId="33" fillId="0" borderId="34" xfId="0" applyFont="1" applyBorder="1" applyAlignment="1" applyProtection="1">
      <alignment horizontal="center" vertical="top"/>
    </xf>
    <xf numFmtId="0" fontId="33" fillId="0" borderId="35" xfId="0" applyFont="1" applyBorder="1" applyAlignment="1" applyProtection="1">
      <alignment horizontal="center" vertical="top"/>
    </xf>
    <xf numFmtId="0" fontId="33" fillId="0" borderId="33" xfId="0" applyFont="1" applyBorder="1" applyAlignment="1" applyProtection="1">
      <alignment horizontal="left" vertical="center"/>
    </xf>
    <xf numFmtId="0" fontId="33" fillId="0" borderId="34" xfId="0" applyFont="1" applyBorder="1" applyAlignment="1" applyProtection="1">
      <alignment horizontal="left" vertical="center"/>
    </xf>
    <xf numFmtId="0" fontId="33" fillId="0" borderId="35" xfId="0" applyFont="1" applyBorder="1" applyAlignment="1" applyProtection="1">
      <alignment horizontal="left" vertical="center"/>
    </xf>
    <xf numFmtId="0" fontId="47" fillId="0" borderId="37" xfId="105" applyFont="1" applyBorder="1" applyAlignment="1" applyProtection="1">
      <alignment horizontal="justify" vertical="center" wrapText="1"/>
    </xf>
    <xf numFmtId="0" fontId="47" fillId="0" borderId="20" xfId="105" applyFont="1" applyBorder="1" applyAlignment="1" applyProtection="1">
      <alignment horizontal="justify" vertical="center" wrapText="1"/>
    </xf>
    <xf numFmtId="49" fontId="1" fillId="0" borderId="29" xfId="116" applyNumberFormat="1" applyFont="1" applyBorder="1" applyAlignment="1" applyProtection="1">
      <alignment horizontal="left" wrapText="1"/>
    </xf>
    <xf numFmtId="49" fontId="1" fillId="0" borderId="0" xfId="116" applyNumberFormat="1" applyFont="1" applyBorder="1" applyAlignment="1" applyProtection="1">
      <alignment horizontal="left" wrapText="1"/>
    </xf>
    <xf numFmtId="49" fontId="1" fillId="0" borderId="30" xfId="116" applyNumberFormat="1" applyFont="1" applyBorder="1" applyAlignment="1" applyProtection="1">
      <alignment horizontal="left" wrapText="1"/>
    </xf>
    <xf numFmtId="0" fontId="49" fillId="0" borderId="25" xfId="116" applyFont="1" applyBorder="1" applyAlignment="1" applyProtection="1">
      <alignment horizontal="center" vertical="center" wrapText="1"/>
    </xf>
    <xf numFmtId="0" fontId="49" fillId="0" borderId="20" xfId="116" applyFont="1" applyBorder="1" applyAlignment="1" applyProtection="1">
      <alignment horizontal="center" vertical="center" wrapText="1"/>
    </xf>
    <xf numFmtId="0" fontId="49" fillId="0" borderId="26" xfId="116" applyFont="1" applyBorder="1" applyAlignment="1" applyProtection="1">
      <alignment horizontal="center" vertical="center" wrapText="1"/>
    </xf>
    <xf numFmtId="0" fontId="49" fillId="0" borderId="29" xfId="116" applyFont="1" applyBorder="1" applyAlignment="1" applyProtection="1">
      <alignment horizontal="center" vertical="center" wrapText="1"/>
    </xf>
    <xf numFmtId="0" fontId="49" fillId="0" borderId="0" xfId="116" applyFont="1" applyBorder="1" applyAlignment="1" applyProtection="1">
      <alignment horizontal="center" vertical="center" wrapText="1"/>
    </xf>
    <xf numFmtId="0" fontId="49" fillId="0" borderId="30" xfId="116" applyFont="1" applyBorder="1" applyAlignment="1" applyProtection="1">
      <alignment horizontal="center" vertical="center" wrapText="1"/>
    </xf>
    <xf numFmtId="2" fontId="46" fillId="0" borderId="38" xfId="105" applyNumberFormat="1" applyFont="1" applyBorder="1" applyAlignment="1" applyProtection="1">
      <alignment horizontal="center" vertical="center" wrapText="1"/>
      <protection locked="0"/>
    </xf>
    <xf numFmtId="2" fontId="46" fillId="0" borderId="17" xfId="105" applyNumberFormat="1" applyFont="1" applyBorder="1" applyAlignment="1" applyProtection="1">
      <alignment horizontal="center" vertical="center" wrapText="1"/>
      <protection locked="0"/>
    </xf>
    <xf numFmtId="2" fontId="46" fillId="0" borderId="39" xfId="105" applyNumberFormat="1" applyFont="1" applyBorder="1" applyAlignment="1" applyProtection="1">
      <alignment horizontal="center" vertical="center" wrapText="1"/>
      <protection locked="0"/>
    </xf>
    <xf numFmtId="49" fontId="1" fillId="0" borderId="40" xfId="116" applyNumberFormat="1" applyBorder="1" applyAlignment="1" applyProtection="1">
      <alignment horizontal="center" vertical="center" wrapText="1"/>
    </xf>
    <xf numFmtId="49" fontId="1" fillId="0" borderId="41" xfId="116" applyNumberFormat="1" applyBorder="1" applyAlignment="1" applyProtection="1">
      <alignment horizontal="center" vertical="center" wrapText="1"/>
    </xf>
    <xf numFmtId="0" fontId="1" fillId="0" borderId="40" xfId="116" applyBorder="1" applyAlignment="1" applyProtection="1">
      <alignment horizontal="center" vertical="center" wrapText="1"/>
    </xf>
    <xf numFmtId="0" fontId="1" fillId="0" borderId="41" xfId="116" applyBorder="1" applyAlignment="1" applyProtection="1">
      <alignment horizontal="center" vertical="center" wrapText="1"/>
    </xf>
    <xf numFmtId="10" fontId="0" fillId="0" borderId="40" xfId="117" applyNumberFormat="1" applyFont="1" applyBorder="1" applyAlignment="1" applyProtection="1">
      <alignment horizontal="center" vertical="center" wrapText="1"/>
    </xf>
    <xf numFmtId="10" fontId="0" fillId="0" borderId="41" xfId="117" applyNumberFormat="1" applyFont="1" applyBorder="1" applyAlignment="1" applyProtection="1">
      <alignment horizontal="center" vertical="center" wrapText="1"/>
    </xf>
  </cellXfs>
  <cellStyles count="118">
    <cellStyle name="20% - Accent1" xfId="1"/>
    <cellStyle name="20% - Accent2" xfId="2"/>
    <cellStyle name="20% - Accent3" xfId="3"/>
    <cellStyle name="20% - Accent4" xfId="4"/>
    <cellStyle name="20% - Accent5" xfId="5"/>
    <cellStyle name="20% - Accent6" xfId="6"/>
    <cellStyle name="20% - Ênfase1 2" xfId="7"/>
    <cellStyle name="20% - Ênfase2 2" xfId="8"/>
    <cellStyle name="20% - Ênfase3 2" xfId="9"/>
    <cellStyle name="20% - Ênfase4 2" xfId="10"/>
    <cellStyle name="20% - Ênfase5 2" xfId="11"/>
    <cellStyle name="20% - Ênfase6 2" xfId="12"/>
    <cellStyle name="40% - Accent1" xfId="13"/>
    <cellStyle name="40% - Accent2" xfId="14"/>
    <cellStyle name="40% - Accent3" xfId="15"/>
    <cellStyle name="40% - Accent4" xfId="16"/>
    <cellStyle name="40% - Accent5" xfId="17"/>
    <cellStyle name="40% - Accent6" xfId="18"/>
    <cellStyle name="40% - Ênfase1 2" xfId="19"/>
    <cellStyle name="40% - Ênfase2 2" xfId="20"/>
    <cellStyle name="40% - Ênfase3 2" xfId="21"/>
    <cellStyle name="40% - Ênfase4 2" xfId="22"/>
    <cellStyle name="40% - Ênfase5 2" xfId="23"/>
    <cellStyle name="40% - Ênfase6 2" xfId="24"/>
    <cellStyle name="60% - Accent1" xfId="25"/>
    <cellStyle name="60% - Accent2" xfId="26"/>
    <cellStyle name="60% - Accent3" xfId="27"/>
    <cellStyle name="60% - Accent4" xfId="28"/>
    <cellStyle name="60% - Accent5" xfId="29"/>
    <cellStyle name="60% - Accent6" xfId="30"/>
    <cellStyle name="60% - Ênfase1 2" xfId="31"/>
    <cellStyle name="60% - Ênfase2 2" xfId="32"/>
    <cellStyle name="60% - Ênfase3 2" xfId="33"/>
    <cellStyle name="60% - Ênfase4 2" xfId="34"/>
    <cellStyle name="60% - Ênfase5 2" xfId="35"/>
    <cellStyle name="60% - Ênfase6 2" xfId="36"/>
    <cellStyle name="Accent1" xfId="37"/>
    <cellStyle name="Accent2" xfId="38"/>
    <cellStyle name="Accent3" xfId="39"/>
    <cellStyle name="Accent4" xfId="40"/>
    <cellStyle name="Accent5" xfId="41"/>
    <cellStyle name="Accent6" xfId="42"/>
    <cellStyle name="Bad" xfId="43"/>
    <cellStyle name="Bom 2" xfId="44"/>
    <cellStyle name="Calculation" xfId="45"/>
    <cellStyle name="Cálculo 2" xfId="46"/>
    <cellStyle name="Célula de Verificação 2" xfId="47"/>
    <cellStyle name="Célula Vinculada 2" xfId="48"/>
    <cellStyle name="Check Cell" xfId="49"/>
    <cellStyle name="Ênfase1 2" xfId="50"/>
    <cellStyle name="Ênfase2 2" xfId="51"/>
    <cellStyle name="Ênfase3 2" xfId="52"/>
    <cellStyle name="Ênfase4 2" xfId="53"/>
    <cellStyle name="Ênfase5 2" xfId="54"/>
    <cellStyle name="Ênfase6 2" xfId="55"/>
    <cellStyle name="Entrada 2" xfId="56"/>
    <cellStyle name="Explanatory Text" xfId="57"/>
    <cellStyle name="Good" xfId="58"/>
    <cellStyle name="Heading 1" xfId="59"/>
    <cellStyle name="Heading 2" xfId="60"/>
    <cellStyle name="Heading 3" xfId="61"/>
    <cellStyle name="Heading 4" xfId="62"/>
    <cellStyle name="Incorreto 2" xfId="63"/>
    <cellStyle name="Input" xfId="64"/>
    <cellStyle name="Linked Cell" xfId="65"/>
    <cellStyle name="Moeda 2" xfId="66"/>
    <cellStyle name="Moeda 2 2" xfId="112"/>
    <cellStyle name="Moeda 3" xfId="110"/>
    <cellStyle name="Moeda 4" xfId="111"/>
    <cellStyle name="Neutra 2" xfId="67"/>
    <cellStyle name="Neutral" xfId="68"/>
    <cellStyle name="Normal" xfId="0" builtinId="0"/>
    <cellStyle name="Normal 2" xfId="69"/>
    <cellStyle name="Normal 2 2" xfId="70"/>
    <cellStyle name="Normal 2 2 3" xfId="71"/>
    <cellStyle name="Normal 2 3" xfId="72"/>
    <cellStyle name="Normal 2 3 2" xfId="73"/>
    <cellStyle name="Normal 2 4" xfId="74"/>
    <cellStyle name="Normal 2 4 2" xfId="107"/>
    <cellStyle name="Normal 2 5" xfId="106"/>
    <cellStyle name="Normal 3" xfId="75"/>
    <cellStyle name="Normal 4" xfId="76"/>
    <cellStyle name="Normal 5" xfId="105"/>
    <cellStyle name="Normal 5 2" xfId="116"/>
    <cellStyle name="Normal 6" xfId="109"/>
    <cellStyle name="Normal 7" xfId="114"/>
    <cellStyle name="Nota 2" xfId="77"/>
    <cellStyle name="Nota 3" xfId="78"/>
    <cellStyle name="Note" xfId="79"/>
    <cellStyle name="Output" xfId="80"/>
    <cellStyle name="Porcentagem" xfId="108" builtinId="5"/>
    <cellStyle name="Porcentagem 2" xfId="115"/>
    <cellStyle name="Porcentagem 2 2" xfId="117"/>
    <cellStyle name="Saída 2" xfId="81"/>
    <cellStyle name="Separador de milhares 2" xfId="113"/>
    <cellStyle name="Texto de Aviso 2" xfId="82"/>
    <cellStyle name="Texto Explicativo 2" xfId="83"/>
    <cellStyle name="Title" xfId="84"/>
    <cellStyle name="Título 1 2" xfId="85"/>
    <cellStyle name="Título 10" xfId="86"/>
    <cellStyle name="Título 11" xfId="87"/>
    <cellStyle name="Título 12" xfId="88"/>
    <cellStyle name="Título 13" xfId="89"/>
    <cellStyle name="Título 2 2" xfId="90"/>
    <cellStyle name="Título 3 2" xfId="91"/>
    <cellStyle name="Título 4 2" xfId="92"/>
    <cellStyle name="Título 5" xfId="93"/>
    <cellStyle name="Título 6" xfId="94"/>
    <cellStyle name="Título 7" xfId="95"/>
    <cellStyle name="Título 8" xfId="96"/>
    <cellStyle name="Título 9" xfId="97"/>
    <cellStyle name="Total 2" xfId="98"/>
    <cellStyle name="Vírgula 2" xfId="99"/>
    <cellStyle name="Vírgula 2 2" xfId="100"/>
    <cellStyle name="Vírgula 2 3" xfId="101"/>
    <cellStyle name="Vírgula 3" xfId="102"/>
    <cellStyle name="Vírgula 4" xfId="103"/>
    <cellStyle name="Warning Text" xfId="104"/>
  </cellStyles>
  <dxfs count="61">
    <dxf>
      <fill>
        <patternFill>
          <bgColor rgb="FFFFFF00"/>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847725</xdr:colOff>
      <xdr:row>0</xdr:row>
      <xdr:rowOff>0</xdr:rowOff>
    </xdr:from>
    <xdr:to>
      <xdr:col>9</xdr:col>
      <xdr:colOff>554106</xdr:colOff>
      <xdr:row>5</xdr:row>
      <xdr:rowOff>0</xdr:rowOff>
    </xdr:to>
    <xdr:pic>
      <xdr:nvPicPr>
        <xdr:cNvPr id="2" name="Imagem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0"/>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2</xdr:col>
      <xdr:colOff>628650</xdr:colOff>
      <xdr:row>5</xdr:row>
      <xdr:rowOff>0</xdr:rowOff>
    </xdr:to>
    <xdr:pic>
      <xdr:nvPicPr>
        <xdr:cNvPr id="3" name="Imagem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942975</xdr:colOff>
      <xdr:row>0</xdr:row>
      <xdr:rowOff>0</xdr:rowOff>
    </xdr:from>
    <xdr:to>
      <xdr:col>11</xdr:col>
      <xdr:colOff>468381</xdr:colOff>
      <xdr:row>5</xdr:row>
      <xdr:rowOff>0</xdr:rowOff>
    </xdr:to>
    <xdr:pic>
      <xdr:nvPicPr>
        <xdr:cNvPr id="2" name="Imagem 2">
          <a:extLst>
            <a:ext uri="{FF2B5EF4-FFF2-40B4-BE49-F238E27FC236}">
              <a16:creationId xmlns:a16="http://schemas.microsoft.com/office/drawing/2014/main" id="{90A52454-289B-4FD1-A9D3-951034D5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9450" y="0"/>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2</xdr:col>
      <xdr:colOff>628650</xdr:colOff>
      <xdr:row>5</xdr:row>
      <xdr:rowOff>0</xdr:rowOff>
    </xdr:to>
    <xdr:pic>
      <xdr:nvPicPr>
        <xdr:cNvPr id="3" name="Imagem 4">
          <a:extLst>
            <a:ext uri="{FF2B5EF4-FFF2-40B4-BE49-F238E27FC236}">
              <a16:creationId xmlns:a16="http://schemas.microsoft.com/office/drawing/2014/main" id="{27E62B67-5EF9-41E0-B9BC-89230CAA6B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733425</xdr:colOff>
      <xdr:row>0</xdr:row>
      <xdr:rowOff>0</xdr:rowOff>
    </xdr:from>
    <xdr:to>
      <xdr:col>8</xdr:col>
      <xdr:colOff>866775</xdr:colOff>
      <xdr:row>5</xdr:row>
      <xdr:rowOff>152400</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11811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152400</xdr:colOff>
      <xdr:row>0</xdr:row>
      <xdr:rowOff>0</xdr:rowOff>
    </xdr:from>
    <xdr:to>
      <xdr:col>3</xdr:col>
      <xdr:colOff>309929</xdr:colOff>
      <xdr:row>6</xdr:row>
      <xdr:rowOff>2198</xdr:rowOff>
    </xdr:to>
    <xdr:pic>
      <xdr:nvPicPr>
        <xdr:cNvPr id="3" name="Imagem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0"/>
          <a:ext cx="20383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pageSetUpPr fitToPage="1"/>
  </sheetPr>
  <dimension ref="A1:J1296"/>
  <sheetViews>
    <sheetView tabSelected="1" view="pageBreakPreview" zoomScaleNormal="100" zoomScaleSheetLayoutView="100" zoomScalePageLayoutView="80" workbookViewId="0">
      <selection activeCell="G25" sqref="G25"/>
    </sheetView>
  </sheetViews>
  <sheetFormatPr defaultColWidth="8.5703125" defaultRowHeight="15" customHeight="1" x14ac:dyDescent="0.2"/>
  <cols>
    <col min="1" max="1" width="7.140625" style="95" customWidth="1"/>
    <col min="2" max="2" width="15.7109375" style="95" customWidth="1"/>
    <col min="3" max="3" width="36.7109375" style="91" customWidth="1"/>
    <col min="4" max="4" width="39.28515625" style="91" customWidth="1"/>
    <col min="5" max="5" width="4.7109375" style="95" customWidth="1"/>
    <col min="6" max="6" width="6.7109375" style="92" customWidth="1"/>
    <col min="7" max="7" width="15.7109375" style="93" customWidth="1"/>
    <col min="8" max="8" width="14.7109375" style="94" customWidth="1"/>
    <col min="9" max="9" width="7.7109375" style="93" customWidth="1"/>
    <col min="10" max="10" width="14.7109375" style="94" customWidth="1"/>
    <col min="11" max="11" width="20.42578125" style="16" customWidth="1"/>
    <col min="12" max="15" width="8.5703125" style="16"/>
    <col min="16" max="16" width="9.7109375" style="16" bestFit="1" customWidth="1"/>
    <col min="17" max="254" width="8.5703125" style="16"/>
    <col min="255" max="255" width="7.140625" style="16" customWidth="1"/>
    <col min="256" max="256" width="15.7109375" style="16" customWidth="1"/>
    <col min="257" max="258" width="36.7109375" style="16" customWidth="1"/>
    <col min="259" max="259" width="4.7109375" style="16" customWidth="1"/>
    <col min="260" max="260" width="6.7109375" style="16" customWidth="1"/>
    <col min="261" max="261" width="15.7109375" style="16" customWidth="1"/>
    <col min="262" max="262" width="14.7109375" style="16" customWidth="1"/>
    <col min="263" max="263" width="7.7109375" style="16" customWidth="1"/>
    <col min="264" max="264" width="14.7109375" style="16" customWidth="1"/>
    <col min="265" max="266" width="9.7109375" style="16" customWidth="1"/>
    <col min="267" max="267" width="20.42578125" style="16" customWidth="1"/>
    <col min="268" max="271" width="8.5703125" style="16"/>
    <col min="272" max="272" width="9.7109375" style="16" bestFit="1" customWidth="1"/>
    <col min="273" max="510" width="8.5703125" style="16"/>
    <col min="511" max="511" width="7.140625" style="16" customWidth="1"/>
    <col min="512" max="512" width="15.7109375" style="16" customWidth="1"/>
    <col min="513" max="514" width="36.7109375" style="16" customWidth="1"/>
    <col min="515" max="515" width="4.7109375" style="16" customWidth="1"/>
    <col min="516" max="516" width="6.7109375" style="16" customWidth="1"/>
    <col min="517" max="517" width="15.7109375" style="16" customWidth="1"/>
    <col min="518" max="518" width="14.7109375" style="16" customWidth="1"/>
    <col min="519" max="519" width="7.7109375" style="16" customWidth="1"/>
    <col min="520" max="520" width="14.7109375" style="16" customWidth="1"/>
    <col min="521" max="522" width="9.7109375" style="16" customWidth="1"/>
    <col min="523" max="523" width="20.42578125" style="16" customWidth="1"/>
    <col min="524" max="527" width="8.5703125" style="16"/>
    <col min="528" max="528" width="9.7109375" style="16" bestFit="1" customWidth="1"/>
    <col min="529" max="766" width="8.5703125" style="16"/>
    <col min="767" max="767" width="7.140625" style="16" customWidth="1"/>
    <col min="768" max="768" width="15.7109375" style="16" customWidth="1"/>
    <col min="769" max="770" width="36.7109375" style="16" customWidth="1"/>
    <col min="771" max="771" width="4.7109375" style="16" customWidth="1"/>
    <col min="772" max="772" width="6.7109375" style="16" customWidth="1"/>
    <col min="773" max="773" width="15.7109375" style="16" customWidth="1"/>
    <col min="774" max="774" width="14.7109375" style="16" customWidth="1"/>
    <col min="775" max="775" width="7.7109375" style="16" customWidth="1"/>
    <col min="776" max="776" width="14.7109375" style="16" customWidth="1"/>
    <col min="777" max="778" width="9.7109375" style="16" customWidth="1"/>
    <col min="779" max="779" width="20.42578125" style="16" customWidth="1"/>
    <col min="780" max="783" width="8.5703125" style="16"/>
    <col min="784" max="784" width="9.7109375" style="16" bestFit="1" customWidth="1"/>
    <col min="785" max="1022" width="8.5703125" style="16"/>
    <col min="1023" max="1023" width="7.140625" style="16" customWidth="1"/>
    <col min="1024" max="1024" width="15.7109375" style="16" customWidth="1"/>
    <col min="1025" max="1026" width="36.7109375" style="16" customWidth="1"/>
    <col min="1027" max="1027" width="4.7109375" style="16" customWidth="1"/>
    <col min="1028" max="1028" width="6.7109375" style="16" customWidth="1"/>
    <col min="1029" max="1029" width="15.7109375" style="16" customWidth="1"/>
    <col min="1030" max="1030" width="14.7109375" style="16" customWidth="1"/>
    <col min="1031" max="1031" width="7.7109375" style="16" customWidth="1"/>
    <col min="1032" max="1032" width="14.7109375" style="16" customWidth="1"/>
    <col min="1033" max="1034" width="9.7109375" style="16" customWidth="1"/>
    <col min="1035" max="1035" width="20.42578125" style="16" customWidth="1"/>
    <col min="1036" max="1039" width="8.5703125" style="16"/>
    <col min="1040" max="1040" width="9.7109375" style="16" bestFit="1" customWidth="1"/>
    <col min="1041" max="1278" width="8.5703125" style="16"/>
    <col min="1279" max="1279" width="7.140625" style="16" customWidth="1"/>
    <col min="1280" max="1280" width="15.7109375" style="16" customWidth="1"/>
    <col min="1281" max="1282" width="36.7109375" style="16" customWidth="1"/>
    <col min="1283" max="1283" width="4.7109375" style="16" customWidth="1"/>
    <col min="1284" max="1284" width="6.7109375" style="16" customWidth="1"/>
    <col min="1285" max="1285" width="15.7109375" style="16" customWidth="1"/>
    <col min="1286" max="1286" width="14.7109375" style="16" customWidth="1"/>
    <col min="1287" max="1287" width="7.7109375" style="16" customWidth="1"/>
    <col min="1288" max="1288" width="14.7109375" style="16" customWidth="1"/>
    <col min="1289" max="1290" width="9.7109375" style="16" customWidth="1"/>
    <col min="1291" max="1291" width="20.42578125" style="16" customWidth="1"/>
    <col min="1292" max="1295" width="8.5703125" style="16"/>
    <col min="1296" max="1296" width="9.7109375" style="16" bestFit="1" customWidth="1"/>
    <col min="1297" max="1534" width="8.5703125" style="16"/>
    <col min="1535" max="1535" width="7.140625" style="16" customWidth="1"/>
    <col min="1536" max="1536" width="15.7109375" style="16" customWidth="1"/>
    <col min="1537" max="1538" width="36.7109375" style="16" customWidth="1"/>
    <col min="1539" max="1539" width="4.7109375" style="16" customWidth="1"/>
    <col min="1540" max="1540" width="6.7109375" style="16" customWidth="1"/>
    <col min="1541" max="1541" width="15.7109375" style="16" customWidth="1"/>
    <col min="1542" max="1542" width="14.7109375" style="16" customWidth="1"/>
    <col min="1543" max="1543" width="7.7109375" style="16" customWidth="1"/>
    <col min="1544" max="1544" width="14.7109375" style="16" customWidth="1"/>
    <col min="1545" max="1546" width="9.7109375" style="16" customWidth="1"/>
    <col min="1547" max="1547" width="20.42578125" style="16" customWidth="1"/>
    <col min="1548" max="1551" width="8.5703125" style="16"/>
    <col min="1552" max="1552" width="9.7109375" style="16" bestFit="1" customWidth="1"/>
    <col min="1553" max="1790" width="8.5703125" style="16"/>
    <col min="1791" max="1791" width="7.140625" style="16" customWidth="1"/>
    <col min="1792" max="1792" width="15.7109375" style="16" customWidth="1"/>
    <col min="1793" max="1794" width="36.7109375" style="16" customWidth="1"/>
    <col min="1795" max="1795" width="4.7109375" style="16" customWidth="1"/>
    <col min="1796" max="1796" width="6.7109375" style="16" customWidth="1"/>
    <col min="1797" max="1797" width="15.7109375" style="16" customWidth="1"/>
    <col min="1798" max="1798" width="14.7109375" style="16" customWidth="1"/>
    <col min="1799" max="1799" width="7.7109375" style="16" customWidth="1"/>
    <col min="1800" max="1800" width="14.7109375" style="16" customWidth="1"/>
    <col min="1801" max="1802" width="9.7109375" style="16" customWidth="1"/>
    <col min="1803" max="1803" width="20.42578125" style="16" customWidth="1"/>
    <col min="1804" max="1807" width="8.5703125" style="16"/>
    <col min="1808" max="1808" width="9.7109375" style="16" bestFit="1" customWidth="1"/>
    <col min="1809" max="2046" width="8.5703125" style="16"/>
    <col min="2047" max="2047" width="7.140625" style="16" customWidth="1"/>
    <col min="2048" max="2048" width="15.7109375" style="16" customWidth="1"/>
    <col min="2049" max="2050" width="36.7109375" style="16" customWidth="1"/>
    <col min="2051" max="2051" width="4.7109375" style="16" customWidth="1"/>
    <col min="2052" max="2052" width="6.7109375" style="16" customWidth="1"/>
    <col min="2053" max="2053" width="15.7109375" style="16" customWidth="1"/>
    <col min="2054" max="2054" width="14.7109375" style="16" customWidth="1"/>
    <col min="2055" max="2055" width="7.7109375" style="16" customWidth="1"/>
    <col min="2056" max="2056" width="14.7109375" style="16" customWidth="1"/>
    <col min="2057" max="2058" width="9.7109375" style="16" customWidth="1"/>
    <col min="2059" max="2059" width="20.42578125" style="16" customWidth="1"/>
    <col min="2060" max="2063" width="8.5703125" style="16"/>
    <col min="2064" max="2064" width="9.7109375" style="16" bestFit="1" customWidth="1"/>
    <col min="2065" max="2302" width="8.5703125" style="16"/>
    <col min="2303" max="2303" width="7.140625" style="16" customWidth="1"/>
    <col min="2304" max="2304" width="15.7109375" style="16" customWidth="1"/>
    <col min="2305" max="2306" width="36.7109375" style="16" customWidth="1"/>
    <col min="2307" max="2307" width="4.7109375" style="16" customWidth="1"/>
    <col min="2308" max="2308" width="6.7109375" style="16" customWidth="1"/>
    <col min="2309" max="2309" width="15.7109375" style="16" customWidth="1"/>
    <col min="2310" max="2310" width="14.7109375" style="16" customWidth="1"/>
    <col min="2311" max="2311" width="7.7109375" style="16" customWidth="1"/>
    <col min="2312" max="2312" width="14.7109375" style="16" customWidth="1"/>
    <col min="2313" max="2314" width="9.7109375" style="16" customWidth="1"/>
    <col min="2315" max="2315" width="20.42578125" style="16" customWidth="1"/>
    <col min="2316" max="2319" width="8.5703125" style="16"/>
    <col min="2320" max="2320" width="9.7109375" style="16" bestFit="1" customWidth="1"/>
    <col min="2321" max="2558" width="8.5703125" style="16"/>
    <col min="2559" max="2559" width="7.140625" style="16" customWidth="1"/>
    <col min="2560" max="2560" width="15.7109375" style="16" customWidth="1"/>
    <col min="2561" max="2562" width="36.7109375" style="16" customWidth="1"/>
    <col min="2563" max="2563" width="4.7109375" style="16" customWidth="1"/>
    <col min="2564" max="2564" width="6.7109375" style="16" customWidth="1"/>
    <col min="2565" max="2565" width="15.7109375" style="16" customWidth="1"/>
    <col min="2566" max="2566" width="14.7109375" style="16" customWidth="1"/>
    <col min="2567" max="2567" width="7.7109375" style="16" customWidth="1"/>
    <col min="2568" max="2568" width="14.7109375" style="16" customWidth="1"/>
    <col min="2569" max="2570" width="9.7109375" style="16" customWidth="1"/>
    <col min="2571" max="2571" width="20.42578125" style="16" customWidth="1"/>
    <col min="2572" max="2575" width="8.5703125" style="16"/>
    <col min="2576" max="2576" width="9.7109375" style="16" bestFit="1" customWidth="1"/>
    <col min="2577" max="2814" width="8.5703125" style="16"/>
    <col min="2815" max="2815" width="7.140625" style="16" customWidth="1"/>
    <col min="2816" max="2816" width="15.7109375" style="16" customWidth="1"/>
    <col min="2817" max="2818" width="36.7109375" style="16" customWidth="1"/>
    <col min="2819" max="2819" width="4.7109375" style="16" customWidth="1"/>
    <col min="2820" max="2820" width="6.7109375" style="16" customWidth="1"/>
    <col min="2821" max="2821" width="15.7109375" style="16" customWidth="1"/>
    <col min="2822" max="2822" width="14.7109375" style="16" customWidth="1"/>
    <col min="2823" max="2823" width="7.7109375" style="16" customWidth="1"/>
    <col min="2824" max="2824" width="14.7109375" style="16" customWidth="1"/>
    <col min="2825" max="2826" width="9.7109375" style="16" customWidth="1"/>
    <col min="2827" max="2827" width="20.42578125" style="16" customWidth="1"/>
    <col min="2828" max="2831" width="8.5703125" style="16"/>
    <col min="2832" max="2832" width="9.7109375" style="16" bestFit="1" customWidth="1"/>
    <col min="2833" max="3070" width="8.5703125" style="16"/>
    <col min="3071" max="3071" width="7.140625" style="16" customWidth="1"/>
    <col min="3072" max="3072" width="15.7109375" style="16" customWidth="1"/>
    <col min="3073" max="3074" width="36.7109375" style="16" customWidth="1"/>
    <col min="3075" max="3075" width="4.7109375" style="16" customWidth="1"/>
    <col min="3076" max="3076" width="6.7109375" style="16" customWidth="1"/>
    <col min="3077" max="3077" width="15.7109375" style="16" customWidth="1"/>
    <col min="3078" max="3078" width="14.7109375" style="16" customWidth="1"/>
    <col min="3079" max="3079" width="7.7109375" style="16" customWidth="1"/>
    <col min="3080" max="3080" width="14.7109375" style="16" customWidth="1"/>
    <col min="3081" max="3082" width="9.7109375" style="16" customWidth="1"/>
    <col min="3083" max="3083" width="20.42578125" style="16" customWidth="1"/>
    <col min="3084" max="3087" width="8.5703125" style="16"/>
    <col min="3088" max="3088" width="9.7109375" style="16" bestFit="1" customWidth="1"/>
    <col min="3089" max="3326" width="8.5703125" style="16"/>
    <col min="3327" max="3327" width="7.140625" style="16" customWidth="1"/>
    <col min="3328" max="3328" width="15.7109375" style="16" customWidth="1"/>
    <col min="3329" max="3330" width="36.7109375" style="16" customWidth="1"/>
    <col min="3331" max="3331" width="4.7109375" style="16" customWidth="1"/>
    <col min="3332" max="3332" width="6.7109375" style="16" customWidth="1"/>
    <col min="3333" max="3333" width="15.7109375" style="16" customWidth="1"/>
    <col min="3334" max="3334" width="14.7109375" style="16" customWidth="1"/>
    <col min="3335" max="3335" width="7.7109375" style="16" customWidth="1"/>
    <col min="3336" max="3336" width="14.7109375" style="16" customWidth="1"/>
    <col min="3337" max="3338" width="9.7109375" style="16" customWidth="1"/>
    <col min="3339" max="3339" width="20.42578125" style="16" customWidth="1"/>
    <col min="3340" max="3343" width="8.5703125" style="16"/>
    <col min="3344" max="3344" width="9.7109375" style="16" bestFit="1" customWidth="1"/>
    <col min="3345" max="3582" width="8.5703125" style="16"/>
    <col min="3583" max="3583" width="7.140625" style="16" customWidth="1"/>
    <col min="3584" max="3584" width="15.7109375" style="16" customWidth="1"/>
    <col min="3585" max="3586" width="36.7109375" style="16" customWidth="1"/>
    <col min="3587" max="3587" width="4.7109375" style="16" customWidth="1"/>
    <col min="3588" max="3588" width="6.7109375" style="16" customWidth="1"/>
    <col min="3589" max="3589" width="15.7109375" style="16" customWidth="1"/>
    <col min="3590" max="3590" width="14.7109375" style="16" customWidth="1"/>
    <col min="3591" max="3591" width="7.7109375" style="16" customWidth="1"/>
    <col min="3592" max="3592" width="14.7109375" style="16" customWidth="1"/>
    <col min="3593" max="3594" width="9.7109375" style="16" customWidth="1"/>
    <col min="3595" max="3595" width="20.42578125" style="16" customWidth="1"/>
    <col min="3596" max="3599" width="8.5703125" style="16"/>
    <col min="3600" max="3600" width="9.7109375" style="16" bestFit="1" customWidth="1"/>
    <col min="3601" max="3838" width="8.5703125" style="16"/>
    <col min="3839" max="3839" width="7.140625" style="16" customWidth="1"/>
    <col min="3840" max="3840" width="15.7109375" style="16" customWidth="1"/>
    <col min="3841" max="3842" width="36.7109375" style="16" customWidth="1"/>
    <col min="3843" max="3843" width="4.7109375" style="16" customWidth="1"/>
    <col min="3844" max="3844" width="6.7109375" style="16" customWidth="1"/>
    <col min="3845" max="3845" width="15.7109375" style="16" customWidth="1"/>
    <col min="3846" max="3846" width="14.7109375" style="16" customWidth="1"/>
    <col min="3847" max="3847" width="7.7109375" style="16" customWidth="1"/>
    <col min="3848" max="3848" width="14.7109375" style="16" customWidth="1"/>
    <col min="3849" max="3850" width="9.7109375" style="16" customWidth="1"/>
    <col min="3851" max="3851" width="20.42578125" style="16" customWidth="1"/>
    <col min="3852" max="3855" width="8.5703125" style="16"/>
    <col min="3856" max="3856" width="9.7109375" style="16" bestFit="1" customWidth="1"/>
    <col min="3857" max="4094" width="8.5703125" style="16"/>
    <col min="4095" max="4095" width="7.140625" style="16" customWidth="1"/>
    <col min="4096" max="4096" width="15.7109375" style="16" customWidth="1"/>
    <col min="4097" max="4098" width="36.7109375" style="16" customWidth="1"/>
    <col min="4099" max="4099" width="4.7109375" style="16" customWidth="1"/>
    <col min="4100" max="4100" width="6.7109375" style="16" customWidth="1"/>
    <col min="4101" max="4101" width="15.7109375" style="16" customWidth="1"/>
    <col min="4102" max="4102" width="14.7109375" style="16" customWidth="1"/>
    <col min="4103" max="4103" width="7.7109375" style="16" customWidth="1"/>
    <col min="4104" max="4104" width="14.7109375" style="16" customWidth="1"/>
    <col min="4105" max="4106" width="9.7109375" style="16" customWidth="1"/>
    <col min="4107" max="4107" width="20.42578125" style="16" customWidth="1"/>
    <col min="4108" max="4111" width="8.5703125" style="16"/>
    <col min="4112" max="4112" width="9.7109375" style="16" bestFit="1" customWidth="1"/>
    <col min="4113" max="4350" width="8.5703125" style="16"/>
    <col min="4351" max="4351" width="7.140625" style="16" customWidth="1"/>
    <col min="4352" max="4352" width="15.7109375" style="16" customWidth="1"/>
    <col min="4353" max="4354" width="36.7109375" style="16" customWidth="1"/>
    <col min="4355" max="4355" width="4.7109375" style="16" customWidth="1"/>
    <col min="4356" max="4356" width="6.7109375" style="16" customWidth="1"/>
    <col min="4357" max="4357" width="15.7109375" style="16" customWidth="1"/>
    <col min="4358" max="4358" width="14.7109375" style="16" customWidth="1"/>
    <col min="4359" max="4359" width="7.7109375" style="16" customWidth="1"/>
    <col min="4360" max="4360" width="14.7109375" style="16" customWidth="1"/>
    <col min="4361" max="4362" width="9.7109375" style="16" customWidth="1"/>
    <col min="4363" max="4363" width="20.42578125" style="16" customWidth="1"/>
    <col min="4364" max="4367" width="8.5703125" style="16"/>
    <col min="4368" max="4368" width="9.7109375" style="16" bestFit="1" customWidth="1"/>
    <col min="4369" max="4606" width="8.5703125" style="16"/>
    <col min="4607" max="4607" width="7.140625" style="16" customWidth="1"/>
    <col min="4608" max="4608" width="15.7109375" style="16" customWidth="1"/>
    <col min="4609" max="4610" width="36.7109375" style="16" customWidth="1"/>
    <col min="4611" max="4611" width="4.7109375" style="16" customWidth="1"/>
    <col min="4612" max="4612" width="6.7109375" style="16" customWidth="1"/>
    <col min="4613" max="4613" width="15.7109375" style="16" customWidth="1"/>
    <col min="4614" max="4614" width="14.7109375" style="16" customWidth="1"/>
    <col min="4615" max="4615" width="7.7109375" style="16" customWidth="1"/>
    <col min="4616" max="4616" width="14.7109375" style="16" customWidth="1"/>
    <col min="4617" max="4618" width="9.7109375" style="16" customWidth="1"/>
    <col min="4619" max="4619" width="20.42578125" style="16" customWidth="1"/>
    <col min="4620" max="4623" width="8.5703125" style="16"/>
    <col min="4624" max="4624" width="9.7109375" style="16" bestFit="1" customWidth="1"/>
    <col min="4625" max="4862" width="8.5703125" style="16"/>
    <col min="4863" max="4863" width="7.140625" style="16" customWidth="1"/>
    <col min="4864" max="4864" width="15.7109375" style="16" customWidth="1"/>
    <col min="4865" max="4866" width="36.7109375" style="16" customWidth="1"/>
    <col min="4867" max="4867" width="4.7109375" style="16" customWidth="1"/>
    <col min="4868" max="4868" width="6.7109375" style="16" customWidth="1"/>
    <col min="4869" max="4869" width="15.7109375" style="16" customWidth="1"/>
    <col min="4870" max="4870" width="14.7109375" style="16" customWidth="1"/>
    <col min="4871" max="4871" width="7.7109375" style="16" customWidth="1"/>
    <col min="4872" max="4872" width="14.7109375" style="16" customWidth="1"/>
    <col min="4873" max="4874" width="9.7109375" style="16" customWidth="1"/>
    <col min="4875" max="4875" width="20.42578125" style="16" customWidth="1"/>
    <col min="4876" max="4879" width="8.5703125" style="16"/>
    <col min="4880" max="4880" width="9.7109375" style="16" bestFit="1" customWidth="1"/>
    <col min="4881" max="5118" width="8.5703125" style="16"/>
    <col min="5119" max="5119" width="7.140625" style="16" customWidth="1"/>
    <col min="5120" max="5120" width="15.7109375" style="16" customWidth="1"/>
    <col min="5121" max="5122" width="36.7109375" style="16" customWidth="1"/>
    <col min="5123" max="5123" width="4.7109375" style="16" customWidth="1"/>
    <col min="5124" max="5124" width="6.7109375" style="16" customWidth="1"/>
    <col min="5125" max="5125" width="15.7109375" style="16" customWidth="1"/>
    <col min="5126" max="5126" width="14.7109375" style="16" customWidth="1"/>
    <col min="5127" max="5127" width="7.7109375" style="16" customWidth="1"/>
    <col min="5128" max="5128" width="14.7109375" style="16" customWidth="1"/>
    <col min="5129" max="5130" width="9.7109375" style="16" customWidth="1"/>
    <col min="5131" max="5131" width="20.42578125" style="16" customWidth="1"/>
    <col min="5132" max="5135" width="8.5703125" style="16"/>
    <col min="5136" max="5136" width="9.7109375" style="16" bestFit="1" customWidth="1"/>
    <col min="5137" max="5374" width="8.5703125" style="16"/>
    <col min="5375" max="5375" width="7.140625" style="16" customWidth="1"/>
    <col min="5376" max="5376" width="15.7109375" style="16" customWidth="1"/>
    <col min="5377" max="5378" width="36.7109375" style="16" customWidth="1"/>
    <col min="5379" max="5379" width="4.7109375" style="16" customWidth="1"/>
    <col min="5380" max="5380" width="6.7109375" style="16" customWidth="1"/>
    <col min="5381" max="5381" width="15.7109375" style="16" customWidth="1"/>
    <col min="5382" max="5382" width="14.7109375" style="16" customWidth="1"/>
    <col min="5383" max="5383" width="7.7109375" style="16" customWidth="1"/>
    <col min="5384" max="5384" width="14.7109375" style="16" customWidth="1"/>
    <col min="5385" max="5386" width="9.7109375" style="16" customWidth="1"/>
    <col min="5387" max="5387" width="20.42578125" style="16" customWidth="1"/>
    <col min="5388" max="5391" width="8.5703125" style="16"/>
    <col min="5392" max="5392" width="9.7109375" style="16" bestFit="1" customWidth="1"/>
    <col min="5393" max="5630" width="8.5703125" style="16"/>
    <col min="5631" max="5631" width="7.140625" style="16" customWidth="1"/>
    <col min="5632" max="5632" width="15.7109375" style="16" customWidth="1"/>
    <col min="5633" max="5634" width="36.7109375" style="16" customWidth="1"/>
    <col min="5635" max="5635" width="4.7109375" style="16" customWidth="1"/>
    <col min="5636" max="5636" width="6.7109375" style="16" customWidth="1"/>
    <col min="5637" max="5637" width="15.7109375" style="16" customWidth="1"/>
    <col min="5638" max="5638" width="14.7109375" style="16" customWidth="1"/>
    <col min="5639" max="5639" width="7.7109375" style="16" customWidth="1"/>
    <col min="5640" max="5640" width="14.7109375" style="16" customWidth="1"/>
    <col min="5641" max="5642" width="9.7109375" style="16" customWidth="1"/>
    <col min="5643" max="5643" width="20.42578125" style="16" customWidth="1"/>
    <col min="5644" max="5647" width="8.5703125" style="16"/>
    <col min="5648" max="5648" width="9.7109375" style="16" bestFit="1" customWidth="1"/>
    <col min="5649" max="5886" width="8.5703125" style="16"/>
    <col min="5887" max="5887" width="7.140625" style="16" customWidth="1"/>
    <col min="5888" max="5888" width="15.7109375" style="16" customWidth="1"/>
    <col min="5889" max="5890" width="36.7109375" style="16" customWidth="1"/>
    <col min="5891" max="5891" width="4.7109375" style="16" customWidth="1"/>
    <col min="5892" max="5892" width="6.7109375" style="16" customWidth="1"/>
    <col min="5893" max="5893" width="15.7109375" style="16" customWidth="1"/>
    <col min="5894" max="5894" width="14.7109375" style="16" customWidth="1"/>
    <col min="5895" max="5895" width="7.7109375" style="16" customWidth="1"/>
    <col min="5896" max="5896" width="14.7109375" style="16" customWidth="1"/>
    <col min="5897" max="5898" width="9.7109375" style="16" customWidth="1"/>
    <col min="5899" max="5899" width="20.42578125" style="16" customWidth="1"/>
    <col min="5900" max="5903" width="8.5703125" style="16"/>
    <col min="5904" max="5904" width="9.7109375" style="16" bestFit="1" customWidth="1"/>
    <col min="5905" max="6142" width="8.5703125" style="16"/>
    <col min="6143" max="6143" width="7.140625" style="16" customWidth="1"/>
    <col min="6144" max="6144" width="15.7109375" style="16" customWidth="1"/>
    <col min="6145" max="6146" width="36.7109375" style="16" customWidth="1"/>
    <col min="6147" max="6147" width="4.7109375" style="16" customWidth="1"/>
    <col min="6148" max="6148" width="6.7109375" style="16" customWidth="1"/>
    <col min="6149" max="6149" width="15.7109375" style="16" customWidth="1"/>
    <col min="6150" max="6150" width="14.7109375" style="16" customWidth="1"/>
    <col min="6151" max="6151" width="7.7109375" style="16" customWidth="1"/>
    <col min="6152" max="6152" width="14.7109375" style="16" customWidth="1"/>
    <col min="6153" max="6154" width="9.7109375" style="16" customWidth="1"/>
    <col min="6155" max="6155" width="20.42578125" style="16" customWidth="1"/>
    <col min="6156" max="6159" width="8.5703125" style="16"/>
    <col min="6160" max="6160" width="9.7109375" style="16" bestFit="1" customWidth="1"/>
    <col min="6161" max="6398" width="8.5703125" style="16"/>
    <col min="6399" max="6399" width="7.140625" style="16" customWidth="1"/>
    <col min="6400" max="6400" width="15.7109375" style="16" customWidth="1"/>
    <col min="6401" max="6402" width="36.7109375" style="16" customWidth="1"/>
    <col min="6403" max="6403" width="4.7109375" style="16" customWidth="1"/>
    <col min="6404" max="6404" width="6.7109375" style="16" customWidth="1"/>
    <col min="6405" max="6405" width="15.7109375" style="16" customWidth="1"/>
    <col min="6406" max="6406" width="14.7109375" style="16" customWidth="1"/>
    <col min="6407" max="6407" width="7.7109375" style="16" customWidth="1"/>
    <col min="6408" max="6408" width="14.7109375" style="16" customWidth="1"/>
    <col min="6409" max="6410" width="9.7109375" style="16" customWidth="1"/>
    <col min="6411" max="6411" width="20.42578125" style="16" customWidth="1"/>
    <col min="6412" max="6415" width="8.5703125" style="16"/>
    <col min="6416" max="6416" width="9.7109375" style="16" bestFit="1" customWidth="1"/>
    <col min="6417" max="6654" width="8.5703125" style="16"/>
    <col min="6655" max="6655" width="7.140625" style="16" customWidth="1"/>
    <col min="6656" max="6656" width="15.7109375" style="16" customWidth="1"/>
    <col min="6657" max="6658" width="36.7109375" style="16" customWidth="1"/>
    <col min="6659" max="6659" width="4.7109375" style="16" customWidth="1"/>
    <col min="6660" max="6660" width="6.7109375" style="16" customWidth="1"/>
    <col min="6661" max="6661" width="15.7109375" style="16" customWidth="1"/>
    <col min="6662" max="6662" width="14.7109375" style="16" customWidth="1"/>
    <col min="6663" max="6663" width="7.7109375" style="16" customWidth="1"/>
    <col min="6664" max="6664" width="14.7109375" style="16" customWidth="1"/>
    <col min="6665" max="6666" width="9.7109375" style="16" customWidth="1"/>
    <col min="6667" max="6667" width="20.42578125" style="16" customWidth="1"/>
    <col min="6668" max="6671" width="8.5703125" style="16"/>
    <col min="6672" max="6672" width="9.7109375" style="16" bestFit="1" customWidth="1"/>
    <col min="6673" max="6910" width="8.5703125" style="16"/>
    <col min="6911" max="6911" width="7.140625" style="16" customWidth="1"/>
    <col min="6912" max="6912" width="15.7109375" style="16" customWidth="1"/>
    <col min="6913" max="6914" width="36.7109375" style="16" customWidth="1"/>
    <col min="6915" max="6915" width="4.7109375" style="16" customWidth="1"/>
    <col min="6916" max="6916" width="6.7109375" style="16" customWidth="1"/>
    <col min="6917" max="6917" width="15.7109375" style="16" customWidth="1"/>
    <col min="6918" max="6918" width="14.7109375" style="16" customWidth="1"/>
    <col min="6919" max="6919" width="7.7109375" style="16" customWidth="1"/>
    <col min="6920" max="6920" width="14.7109375" style="16" customWidth="1"/>
    <col min="6921" max="6922" width="9.7109375" style="16" customWidth="1"/>
    <col min="6923" max="6923" width="20.42578125" style="16" customWidth="1"/>
    <col min="6924" max="6927" width="8.5703125" style="16"/>
    <col min="6928" max="6928" width="9.7109375" style="16" bestFit="1" customWidth="1"/>
    <col min="6929" max="7166" width="8.5703125" style="16"/>
    <col min="7167" max="7167" width="7.140625" style="16" customWidth="1"/>
    <col min="7168" max="7168" width="15.7109375" style="16" customWidth="1"/>
    <col min="7169" max="7170" width="36.7109375" style="16" customWidth="1"/>
    <col min="7171" max="7171" width="4.7109375" style="16" customWidth="1"/>
    <col min="7172" max="7172" width="6.7109375" style="16" customWidth="1"/>
    <col min="7173" max="7173" width="15.7109375" style="16" customWidth="1"/>
    <col min="7174" max="7174" width="14.7109375" style="16" customWidth="1"/>
    <col min="7175" max="7175" width="7.7109375" style="16" customWidth="1"/>
    <col min="7176" max="7176" width="14.7109375" style="16" customWidth="1"/>
    <col min="7177" max="7178" width="9.7109375" style="16" customWidth="1"/>
    <col min="7179" max="7179" width="20.42578125" style="16" customWidth="1"/>
    <col min="7180" max="7183" width="8.5703125" style="16"/>
    <col min="7184" max="7184" width="9.7109375" style="16" bestFit="1" customWidth="1"/>
    <col min="7185" max="7422" width="8.5703125" style="16"/>
    <col min="7423" max="7423" width="7.140625" style="16" customWidth="1"/>
    <col min="7424" max="7424" width="15.7109375" style="16" customWidth="1"/>
    <col min="7425" max="7426" width="36.7109375" style="16" customWidth="1"/>
    <col min="7427" max="7427" width="4.7109375" style="16" customWidth="1"/>
    <col min="7428" max="7428" width="6.7109375" style="16" customWidth="1"/>
    <col min="7429" max="7429" width="15.7109375" style="16" customWidth="1"/>
    <col min="7430" max="7430" width="14.7109375" style="16" customWidth="1"/>
    <col min="7431" max="7431" width="7.7109375" style="16" customWidth="1"/>
    <col min="7432" max="7432" width="14.7109375" style="16" customWidth="1"/>
    <col min="7433" max="7434" width="9.7109375" style="16" customWidth="1"/>
    <col min="7435" max="7435" width="20.42578125" style="16" customWidth="1"/>
    <col min="7436" max="7439" width="8.5703125" style="16"/>
    <col min="7440" max="7440" width="9.7109375" style="16" bestFit="1" customWidth="1"/>
    <col min="7441" max="7678" width="8.5703125" style="16"/>
    <col min="7679" max="7679" width="7.140625" style="16" customWidth="1"/>
    <col min="7680" max="7680" width="15.7109375" style="16" customWidth="1"/>
    <col min="7681" max="7682" width="36.7109375" style="16" customWidth="1"/>
    <col min="7683" max="7683" width="4.7109375" style="16" customWidth="1"/>
    <col min="7684" max="7684" width="6.7109375" style="16" customWidth="1"/>
    <col min="7685" max="7685" width="15.7109375" style="16" customWidth="1"/>
    <col min="7686" max="7686" width="14.7109375" style="16" customWidth="1"/>
    <col min="7687" max="7687" width="7.7109375" style="16" customWidth="1"/>
    <col min="7688" max="7688" width="14.7109375" style="16" customWidth="1"/>
    <col min="7689" max="7690" width="9.7109375" style="16" customWidth="1"/>
    <col min="7691" max="7691" width="20.42578125" style="16" customWidth="1"/>
    <col min="7692" max="7695" width="8.5703125" style="16"/>
    <col min="7696" max="7696" width="9.7109375" style="16" bestFit="1" customWidth="1"/>
    <col min="7697" max="7934" width="8.5703125" style="16"/>
    <col min="7935" max="7935" width="7.140625" style="16" customWidth="1"/>
    <col min="7936" max="7936" width="15.7109375" style="16" customWidth="1"/>
    <col min="7937" max="7938" width="36.7109375" style="16" customWidth="1"/>
    <col min="7939" max="7939" width="4.7109375" style="16" customWidth="1"/>
    <col min="7940" max="7940" width="6.7109375" style="16" customWidth="1"/>
    <col min="7941" max="7941" width="15.7109375" style="16" customWidth="1"/>
    <col min="7942" max="7942" width="14.7109375" style="16" customWidth="1"/>
    <col min="7943" max="7943" width="7.7109375" style="16" customWidth="1"/>
    <col min="7944" max="7944" width="14.7109375" style="16" customWidth="1"/>
    <col min="7945" max="7946" width="9.7109375" style="16" customWidth="1"/>
    <col min="7947" max="7947" width="20.42578125" style="16" customWidth="1"/>
    <col min="7948" max="7951" width="8.5703125" style="16"/>
    <col min="7952" max="7952" width="9.7109375" style="16" bestFit="1" customWidth="1"/>
    <col min="7953" max="8190" width="8.5703125" style="16"/>
    <col min="8191" max="8191" width="7.140625" style="16" customWidth="1"/>
    <col min="8192" max="8192" width="15.7109375" style="16" customWidth="1"/>
    <col min="8193" max="8194" width="36.7109375" style="16" customWidth="1"/>
    <col min="8195" max="8195" width="4.7109375" style="16" customWidth="1"/>
    <col min="8196" max="8196" width="6.7109375" style="16" customWidth="1"/>
    <col min="8197" max="8197" width="15.7109375" style="16" customWidth="1"/>
    <col min="8198" max="8198" width="14.7109375" style="16" customWidth="1"/>
    <col min="8199" max="8199" width="7.7109375" style="16" customWidth="1"/>
    <col min="8200" max="8200" width="14.7109375" style="16" customWidth="1"/>
    <col min="8201" max="8202" width="9.7109375" style="16" customWidth="1"/>
    <col min="8203" max="8203" width="20.42578125" style="16" customWidth="1"/>
    <col min="8204" max="8207" width="8.5703125" style="16"/>
    <col min="8208" max="8208" width="9.7109375" style="16" bestFit="1" customWidth="1"/>
    <col min="8209" max="8446" width="8.5703125" style="16"/>
    <col min="8447" max="8447" width="7.140625" style="16" customWidth="1"/>
    <col min="8448" max="8448" width="15.7109375" style="16" customWidth="1"/>
    <col min="8449" max="8450" width="36.7109375" style="16" customWidth="1"/>
    <col min="8451" max="8451" width="4.7109375" style="16" customWidth="1"/>
    <col min="8452" max="8452" width="6.7109375" style="16" customWidth="1"/>
    <col min="8453" max="8453" width="15.7109375" style="16" customWidth="1"/>
    <col min="8454" max="8454" width="14.7109375" style="16" customWidth="1"/>
    <col min="8455" max="8455" width="7.7109375" style="16" customWidth="1"/>
    <col min="8456" max="8456" width="14.7109375" style="16" customWidth="1"/>
    <col min="8457" max="8458" width="9.7109375" style="16" customWidth="1"/>
    <col min="8459" max="8459" width="20.42578125" style="16" customWidth="1"/>
    <col min="8460" max="8463" width="8.5703125" style="16"/>
    <col min="8464" max="8464" width="9.7109375" style="16" bestFit="1" customWidth="1"/>
    <col min="8465" max="8702" width="8.5703125" style="16"/>
    <col min="8703" max="8703" width="7.140625" style="16" customWidth="1"/>
    <col min="8704" max="8704" width="15.7109375" style="16" customWidth="1"/>
    <col min="8705" max="8706" width="36.7109375" style="16" customWidth="1"/>
    <col min="8707" max="8707" width="4.7109375" style="16" customWidth="1"/>
    <col min="8708" max="8708" width="6.7109375" style="16" customWidth="1"/>
    <col min="8709" max="8709" width="15.7109375" style="16" customWidth="1"/>
    <col min="8710" max="8710" width="14.7109375" style="16" customWidth="1"/>
    <col min="8711" max="8711" width="7.7109375" style="16" customWidth="1"/>
    <col min="8712" max="8712" width="14.7109375" style="16" customWidth="1"/>
    <col min="8713" max="8714" width="9.7109375" style="16" customWidth="1"/>
    <col min="8715" max="8715" width="20.42578125" style="16" customWidth="1"/>
    <col min="8716" max="8719" width="8.5703125" style="16"/>
    <col min="8720" max="8720" width="9.7109375" style="16" bestFit="1" customWidth="1"/>
    <col min="8721" max="8958" width="8.5703125" style="16"/>
    <col min="8959" max="8959" width="7.140625" style="16" customWidth="1"/>
    <col min="8960" max="8960" width="15.7109375" style="16" customWidth="1"/>
    <col min="8961" max="8962" width="36.7109375" style="16" customWidth="1"/>
    <col min="8963" max="8963" width="4.7109375" style="16" customWidth="1"/>
    <col min="8964" max="8964" width="6.7109375" style="16" customWidth="1"/>
    <col min="8965" max="8965" width="15.7109375" style="16" customWidth="1"/>
    <col min="8966" max="8966" width="14.7109375" style="16" customWidth="1"/>
    <col min="8967" max="8967" width="7.7109375" style="16" customWidth="1"/>
    <col min="8968" max="8968" width="14.7109375" style="16" customWidth="1"/>
    <col min="8969" max="8970" width="9.7109375" style="16" customWidth="1"/>
    <col min="8971" max="8971" width="20.42578125" style="16" customWidth="1"/>
    <col min="8972" max="8975" width="8.5703125" style="16"/>
    <col min="8976" max="8976" width="9.7109375" style="16" bestFit="1" customWidth="1"/>
    <col min="8977" max="9214" width="8.5703125" style="16"/>
    <col min="9215" max="9215" width="7.140625" style="16" customWidth="1"/>
    <col min="9216" max="9216" width="15.7109375" style="16" customWidth="1"/>
    <col min="9217" max="9218" width="36.7109375" style="16" customWidth="1"/>
    <col min="9219" max="9219" width="4.7109375" style="16" customWidth="1"/>
    <col min="9220" max="9220" width="6.7109375" style="16" customWidth="1"/>
    <col min="9221" max="9221" width="15.7109375" style="16" customWidth="1"/>
    <col min="9222" max="9222" width="14.7109375" style="16" customWidth="1"/>
    <col min="9223" max="9223" width="7.7109375" style="16" customWidth="1"/>
    <col min="9224" max="9224" width="14.7109375" style="16" customWidth="1"/>
    <col min="9225" max="9226" width="9.7109375" style="16" customWidth="1"/>
    <col min="9227" max="9227" width="20.42578125" style="16" customWidth="1"/>
    <col min="9228" max="9231" width="8.5703125" style="16"/>
    <col min="9232" max="9232" width="9.7109375" style="16" bestFit="1" customWidth="1"/>
    <col min="9233" max="9470" width="8.5703125" style="16"/>
    <col min="9471" max="9471" width="7.140625" style="16" customWidth="1"/>
    <col min="9472" max="9472" width="15.7109375" style="16" customWidth="1"/>
    <col min="9473" max="9474" width="36.7109375" style="16" customWidth="1"/>
    <col min="9475" max="9475" width="4.7109375" style="16" customWidth="1"/>
    <col min="9476" max="9476" width="6.7109375" style="16" customWidth="1"/>
    <col min="9477" max="9477" width="15.7109375" style="16" customWidth="1"/>
    <col min="9478" max="9478" width="14.7109375" style="16" customWidth="1"/>
    <col min="9479" max="9479" width="7.7109375" style="16" customWidth="1"/>
    <col min="9480" max="9480" width="14.7109375" style="16" customWidth="1"/>
    <col min="9481" max="9482" width="9.7109375" style="16" customWidth="1"/>
    <col min="9483" max="9483" width="20.42578125" style="16" customWidth="1"/>
    <col min="9484" max="9487" width="8.5703125" style="16"/>
    <col min="9488" max="9488" width="9.7109375" style="16" bestFit="1" customWidth="1"/>
    <col min="9489" max="9726" width="8.5703125" style="16"/>
    <col min="9727" max="9727" width="7.140625" style="16" customWidth="1"/>
    <col min="9728" max="9728" width="15.7109375" style="16" customWidth="1"/>
    <col min="9729" max="9730" width="36.7109375" style="16" customWidth="1"/>
    <col min="9731" max="9731" width="4.7109375" style="16" customWidth="1"/>
    <col min="9732" max="9732" width="6.7109375" style="16" customWidth="1"/>
    <col min="9733" max="9733" width="15.7109375" style="16" customWidth="1"/>
    <col min="9734" max="9734" width="14.7109375" style="16" customWidth="1"/>
    <col min="9735" max="9735" width="7.7109375" style="16" customWidth="1"/>
    <col min="9736" max="9736" width="14.7109375" style="16" customWidth="1"/>
    <col min="9737" max="9738" width="9.7109375" style="16" customWidth="1"/>
    <col min="9739" max="9739" width="20.42578125" style="16" customWidth="1"/>
    <col min="9740" max="9743" width="8.5703125" style="16"/>
    <col min="9744" max="9744" width="9.7109375" style="16" bestFit="1" customWidth="1"/>
    <col min="9745" max="9982" width="8.5703125" style="16"/>
    <col min="9983" max="9983" width="7.140625" style="16" customWidth="1"/>
    <col min="9984" max="9984" width="15.7109375" style="16" customWidth="1"/>
    <col min="9985" max="9986" width="36.7109375" style="16" customWidth="1"/>
    <col min="9987" max="9987" width="4.7109375" style="16" customWidth="1"/>
    <col min="9988" max="9988" width="6.7109375" style="16" customWidth="1"/>
    <col min="9989" max="9989" width="15.7109375" style="16" customWidth="1"/>
    <col min="9990" max="9990" width="14.7109375" style="16" customWidth="1"/>
    <col min="9991" max="9991" width="7.7109375" style="16" customWidth="1"/>
    <col min="9992" max="9992" width="14.7109375" style="16" customWidth="1"/>
    <col min="9993" max="9994" width="9.7109375" style="16" customWidth="1"/>
    <col min="9995" max="9995" width="20.42578125" style="16" customWidth="1"/>
    <col min="9996" max="9999" width="8.5703125" style="16"/>
    <col min="10000" max="10000" width="9.7109375" style="16" bestFit="1" customWidth="1"/>
    <col min="10001" max="10238" width="8.5703125" style="16"/>
    <col min="10239" max="10239" width="7.140625" style="16" customWidth="1"/>
    <col min="10240" max="10240" width="15.7109375" style="16" customWidth="1"/>
    <col min="10241" max="10242" width="36.7109375" style="16" customWidth="1"/>
    <col min="10243" max="10243" width="4.7109375" style="16" customWidth="1"/>
    <col min="10244" max="10244" width="6.7109375" style="16" customWidth="1"/>
    <col min="10245" max="10245" width="15.7109375" style="16" customWidth="1"/>
    <col min="10246" max="10246" width="14.7109375" style="16" customWidth="1"/>
    <col min="10247" max="10247" width="7.7109375" style="16" customWidth="1"/>
    <col min="10248" max="10248" width="14.7109375" style="16" customWidth="1"/>
    <col min="10249" max="10250" width="9.7109375" style="16" customWidth="1"/>
    <col min="10251" max="10251" width="20.42578125" style="16" customWidth="1"/>
    <col min="10252" max="10255" width="8.5703125" style="16"/>
    <col min="10256" max="10256" width="9.7109375" style="16" bestFit="1" customWidth="1"/>
    <col min="10257" max="10494" width="8.5703125" style="16"/>
    <col min="10495" max="10495" width="7.140625" style="16" customWidth="1"/>
    <col min="10496" max="10496" width="15.7109375" style="16" customWidth="1"/>
    <col min="10497" max="10498" width="36.7109375" style="16" customWidth="1"/>
    <col min="10499" max="10499" width="4.7109375" style="16" customWidth="1"/>
    <col min="10500" max="10500" width="6.7109375" style="16" customWidth="1"/>
    <col min="10501" max="10501" width="15.7109375" style="16" customWidth="1"/>
    <col min="10502" max="10502" width="14.7109375" style="16" customWidth="1"/>
    <col min="10503" max="10503" width="7.7109375" style="16" customWidth="1"/>
    <col min="10504" max="10504" width="14.7109375" style="16" customWidth="1"/>
    <col min="10505" max="10506" width="9.7109375" style="16" customWidth="1"/>
    <col min="10507" max="10507" width="20.42578125" style="16" customWidth="1"/>
    <col min="10508" max="10511" width="8.5703125" style="16"/>
    <col min="10512" max="10512" width="9.7109375" style="16" bestFit="1" customWidth="1"/>
    <col min="10513" max="10750" width="8.5703125" style="16"/>
    <col min="10751" max="10751" width="7.140625" style="16" customWidth="1"/>
    <col min="10752" max="10752" width="15.7109375" style="16" customWidth="1"/>
    <col min="10753" max="10754" width="36.7109375" style="16" customWidth="1"/>
    <col min="10755" max="10755" width="4.7109375" style="16" customWidth="1"/>
    <col min="10756" max="10756" width="6.7109375" style="16" customWidth="1"/>
    <col min="10757" max="10757" width="15.7109375" style="16" customWidth="1"/>
    <col min="10758" max="10758" width="14.7109375" style="16" customWidth="1"/>
    <col min="10759" max="10759" width="7.7109375" style="16" customWidth="1"/>
    <col min="10760" max="10760" width="14.7109375" style="16" customWidth="1"/>
    <col min="10761" max="10762" width="9.7109375" style="16" customWidth="1"/>
    <col min="10763" max="10763" width="20.42578125" style="16" customWidth="1"/>
    <col min="10764" max="10767" width="8.5703125" style="16"/>
    <col min="10768" max="10768" width="9.7109375" style="16" bestFit="1" customWidth="1"/>
    <col min="10769" max="11006" width="8.5703125" style="16"/>
    <col min="11007" max="11007" width="7.140625" style="16" customWidth="1"/>
    <col min="11008" max="11008" width="15.7109375" style="16" customWidth="1"/>
    <col min="11009" max="11010" width="36.7109375" style="16" customWidth="1"/>
    <col min="11011" max="11011" width="4.7109375" style="16" customWidth="1"/>
    <col min="11012" max="11012" width="6.7109375" style="16" customWidth="1"/>
    <col min="11013" max="11013" width="15.7109375" style="16" customWidth="1"/>
    <col min="11014" max="11014" width="14.7109375" style="16" customWidth="1"/>
    <col min="11015" max="11015" width="7.7109375" style="16" customWidth="1"/>
    <col min="11016" max="11016" width="14.7109375" style="16" customWidth="1"/>
    <col min="11017" max="11018" width="9.7109375" style="16" customWidth="1"/>
    <col min="11019" max="11019" width="20.42578125" style="16" customWidth="1"/>
    <col min="11020" max="11023" width="8.5703125" style="16"/>
    <col min="11024" max="11024" width="9.7109375" style="16" bestFit="1" customWidth="1"/>
    <col min="11025" max="11262" width="8.5703125" style="16"/>
    <col min="11263" max="11263" width="7.140625" style="16" customWidth="1"/>
    <col min="11264" max="11264" width="15.7109375" style="16" customWidth="1"/>
    <col min="11265" max="11266" width="36.7109375" style="16" customWidth="1"/>
    <col min="11267" max="11267" width="4.7109375" style="16" customWidth="1"/>
    <col min="11268" max="11268" width="6.7109375" style="16" customWidth="1"/>
    <col min="11269" max="11269" width="15.7109375" style="16" customWidth="1"/>
    <col min="11270" max="11270" width="14.7109375" style="16" customWidth="1"/>
    <col min="11271" max="11271" width="7.7109375" style="16" customWidth="1"/>
    <col min="11272" max="11272" width="14.7109375" style="16" customWidth="1"/>
    <col min="11273" max="11274" width="9.7109375" style="16" customWidth="1"/>
    <col min="11275" max="11275" width="20.42578125" style="16" customWidth="1"/>
    <col min="11276" max="11279" width="8.5703125" style="16"/>
    <col min="11280" max="11280" width="9.7109375" style="16" bestFit="1" customWidth="1"/>
    <col min="11281" max="11518" width="8.5703125" style="16"/>
    <col min="11519" max="11519" width="7.140625" style="16" customWidth="1"/>
    <col min="11520" max="11520" width="15.7109375" style="16" customWidth="1"/>
    <col min="11521" max="11522" width="36.7109375" style="16" customWidth="1"/>
    <col min="11523" max="11523" width="4.7109375" style="16" customWidth="1"/>
    <col min="11524" max="11524" width="6.7109375" style="16" customWidth="1"/>
    <col min="11525" max="11525" width="15.7109375" style="16" customWidth="1"/>
    <col min="11526" max="11526" width="14.7109375" style="16" customWidth="1"/>
    <col min="11527" max="11527" width="7.7109375" style="16" customWidth="1"/>
    <col min="11528" max="11528" width="14.7109375" style="16" customWidth="1"/>
    <col min="11529" max="11530" width="9.7109375" style="16" customWidth="1"/>
    <col min="11531" max="11531" width="20.42578125" style="16" customWidth="1"/>
    <col min="11532" max="11535" width="8.5703125" style="16"/>
    <col min="11536" max="11536" width="9.7109375" style="16" bestFit="1" customWidth="1"/>
    <col min="11537" max="11774" width="8.5703125" style="16"/>
    <col min="11775" max="11775" width="7.140625" style="16" customWidth="1"/>
    <col min="11776" max="11776" width="15.7109375" style="16" customWidth="1"/>
    <col min="11777" max="11778" width="36.7109375" style="16" customWidth="1"/>
    <col min="11779" max="11779" width="4.7109375" style="16" customWidth="1"/>
    <col min="11780" max="11780" width="6.7109375" style="16" customWidth="1"/>
    <col min="11781" max="11781" width="15.7109375" style="16" customWidth="1"/>
    <col min="11782" max="11782" width="14.7109375" style="16" customWidth="1"/>
    <col min="11783" max="11783" width="7.7109375" style="16" customWidth="1"/>
    <col min="11784" max="11784" width="14.7109375" style="16" customWidth="1"/>
    <col min="11785" max="11786" width="9.7109375" style="16" customWidth="1"/>
    <col min="11787" max="11787" width="20.42578125" style="16" customWidth="1"/>
    <col min="11788" max="11791" width="8.5703125" style="16"/>
    <col min="11792" max="11792" width="9.7109375" style="16" bestFit="1" customWidth="1"/>
    <col min="11793" max="12030" width="8.5703125" style="16"/>
    <col min="12031" max="12031" width="7.140625" style="16" customWidth="1"/>
    <col min="12032" max="12032" width="15.7109375" style="16" customWidth="1"/>
    <col min="12033" max="12034" width="36.7109375" style="16" customWidth="1"/>
    <col min="12035" max="12035" width="4.7109375" style="16" customWidth="1"/>
    <col min="12036" max="12036" width="6.7109375" style="16" customWidth="1"/>
    <col min="12037" max="12037" width="15.7109375" style="16" customWidth="1"/>
    <col min="12038" max="12038" width="14.7109375" style="16" customWidth="1"/>
    <col min="12039" max="12039" width="7.7109375" style="16" customWidth="1"/>
    <col min="12040" max="12040" width="14.7109375" style="16" customWidth="1"/>
    <col min="12041" max="12042" width="9.7109375" style="16" customWidth="1"/>
    <col min="12043" max="12043" width="20.42578125" style="16" customWidth="1"/>
    <col min="12044" max="12047" width="8.5703125" style="16"/>
    <col min="12048" max="12048" width="9.7109375" style="16" bestFit="1" customWidth="1"/>
    <col min="12049" max="12286" width="8.5703125" style="16"/>
    <col min="12287" max="12287" width="7.140625" style="16" customWidth="1"/>
    <col min="12288" max="12288" width="15.7109375" style="16" customWidth="1"/>
    <col min="12289" max="12290" width="36.7109375" style="16" customWidth="1"/>
    <col min="12291" max="12291" width="4.7109375" style="16" customWidth="1"/>
    <col min="12292" max="12292" width="6.7109375" style="16" customWidth="1"/>
    <col min="12293" max="12293" width="15.7109375" style="16" customWidth="1"/>
    <col min="12294" max="12294" width="14.7109375" style="16" customWidth="1"/>
    <col min="12295" max="12295" width="7.7109375" style="16" customWidth="1"/>
    <col min="12296" max="12296" width="14.7109375" style="16" customWidth="1"/>
    <col min="12297" max="12298" width="9.7109375" style="16" customWidth="1"/>
    <col min="12299" max="12299" width="20.42578125" style="16" customWidth="1"/>
    <col min="12300" max="12303" width="8.5703125" style="16"/>
    <col min="12304" max="12304" width="9.7109375" style="16" bestFit="1" customWidth="1"/>
    <col min="12305" max="12542" width="8.5703125" style="16"/>
    <col min="12543" max="12543" width="7.140625" style="16" customWidth="1"/>
    <col min="12544" max="12544" width="15.7109375" style="16" customWidth="1"/>
    <col min="12545" max="12546" width="36.7109375" style="16" customWidth="1"/>
    <col min="12547" max="12547" width="4.7109375" style="16" customWidth="1"/>
    <col min="12548" max="12548" width="6.7109375" style="16" customWidth="1"/>
    <col min="12549" max="12549" width="15.7109375" style="16" customWidth="1"/>
    <col min="12550" max="12550" width="14.7109375" style="16" customWidth="1"/>
    <col min="12551" max="12551" width="7.7109375" style="16" customWidth="1"/>
    <col min="12552" max="12552" width="14.7109375" style="16" customWidth="1"/>
    <col min="12553" max="12554" width="9.7109375" style="16" customWidth="1"/>
    <col min="12555" max="12555" width="20.42578125" style="16" customWidth="1"/>
    <col min="12556" max="12559" width="8.5703125" style="16"/>
    <col min="12560" max="12560" width="9.7109375" style="16" bestFit="1" customWidth="1"/>
    <col min="12561" max="12798" width="8.5703125" style="16"/>
    <col min="12799" max="12799" width="7.140625" style="16" customWidth="1"/>
    <col min="12800" max="12800" width="15.7109375" style="16" customWidth="1"/>
    <col min="12801" max="12802" width="36.7109375" style="16" customWidth="1"/>
    <col min="12803" max="12803" width="4.7109375" style="16" customWidth="1"/>
    <col min="12804" max="12804" width="6.7109375" style="16" customWidth="1"/>
    <col min="12805" max="12805" width="15.7109375" style="16" customWidth="1"/>
    <col min="12806" max="12806" width="14.7109375" style="16" customWidth="1"/>
    <col min="12807" max="12807" width="7.7109375" style="16" customWidth="1"/>
    <col min="12808" max="12808" width="14.7109375" style="16" customWidth="1"/>
    <col min="12809" max="12810" width="9.7109375" style="16" customWidth="1"/>
    <col min="12811" max="12811" width="20.42578125" style="16" customWidth="1"/>
    <col min="12812" max="12815" width="8.5703125" style="16"/>
    <col min="12816" max="12816" width="9.7109375" style="16" bestFit="1" customWidth="1"/>
    <col min="12817" max="13054" width="8.5703125" style="16"/>
    <col min="13055" max="13055" width="7.140625" style="16" customWidth="1"/>
    <col min="13056" max="13056" width="15.7109375" style="16" customWidth="1"/>
    <col min="13057" max="13058" width="36.7109375" style="16" customWidth="1"/>
    <col min="13059" max="13059" width="4.7109375" style="16" customWidth="1"/>
    <col min="13060" max="13060" width="6.7109375" style="16" customWidth="1"/>
    <col min="13061" max="13061" width="15.7109375" style="16" customWidth="1"/>
    <col min="13062" max="13062" width="14.7109375" style="16" customWidth="1"/>
    <col min="13063" max="13063" width="7.7109375" style="16" customWidth="1"/>
    <col min="13064" max="13064" width="14.7109375" style="16" customWidth="1"/>
    <col min="13065" max="13066" width="9.7109375" style="16" customWidth="1"/>
    <col min="13067" max="13067" width="20.42578125" style="16" customWidth="1"/>
    <col min="13068" max="13071" width="8.5703125" style="16"/>
    <col min="13072" max="13072" width="9.7109375" style="16" bestFit="1" customWidth="1"/>
    <col min="13073" max="13310" width="8.5703125" style="16"/>
    <col min="13311" max="13311" width="7.140625" style="16" customWidth="1"/>
    <col min="13312" max="13312" width="15.7109375" style="16" customWidth="1"/>
    <col min="13313" max="13314" width="36.7109375" style="16" customWidth="1"/>
    <col min="13315" max="13315" width="4.7109375" style="16" customWidth="1"/>
    <col min="13316" max="13316" width="6.7109375" style="16" customWidth="1"/>
    <col min="13317" max="13317" width="15.7109375" style="16" customWidth="1"/>
    <col min="13318" max="13318" width="14.7109375" style="16" customWidth="1"/>
    <col min="13319" max="13319" width="7.7109375" style="16" customWidth="1"/>
    <col min="13320" max="13320" width="14.7109375" style="16" customWidth="1"/>
    <col min="13321" max="13322" width="9.7109375" style="16" customWidth="1"/>
    <col min="13323" max="13323" width="20.42578125" style="16" customWidth="1"/>
    <col min="13324" max="13327" width="8.5703125" style="16"/>
    <col min="13328" max="13328" width="9.7109375" style="16" bestFit="1" customWidth="1"/>
    <col min="13329" max="13566" width="8.5703125" style="16"/>
    <col min="13567" max="13567" width="7.140625" style="16" customWidth="1"/>
    <col min="13568" max="13568" width="15.7109375" style="16" customWidth="1"/>
    <col min="13569" max="13570" width="36.7109375" style="16" customWidth="1"/>
    <col min="13571" max="13571" width="4.7109375" style="16" customWidth="1"/>
    <col min="13572" max="13572" width="6.7109375" style="16" customWidth="1"/>
    <col min="13573" max="13573" width="15.7109375" style="16" customWidth="1"/>
    <col min="13574" max="13574" width="14.7109375" style="16" customWidth="1"/>
    <col min="13575" max="13575" width="7.7109375" style="16" customWidth="1"/>
    <col min="13576" max="13576" width="14.7109375" style="16" customWidth="1"/>
    <col min="13577" max="13578" width="9.7109375" style="16" customWidth="1"/>
    <col min="13579" max="13579" width="20.42578125" style="16" customWidth="1"/>
    <col min="13580" max="13583" width="8.5703125" style="16"/>
    <col min="13584" max="13584" width="9.7109375" style="16" bestFit="1" customWidth="1"/>
    <col min="13585" max="13822" width="8.5703125" style="16"/>
    <col min="13823" max="13823" width="7.140625" style="16" customWidth="1"/>
    <col min="13824" max="13824" width="15.7109375" style="16" customWidth="1"/>
    <col min="13825" max="13826" width="36.7109375" style="16" customWidth="1"/>
    <col min="13827" max="13827" width="4.7109375" style="16" customWidth="1"/>
    <col min="13828" max="13828" width="6.7109375" style="16" customWidth="1"/>
    <col min="13829" max="13829" width="15.7109375" style="16" customWidth="1"/>
    <col min="13830" max="13830" width="14.7109375" style="16" customWidth="1"/>
    <col min="13831" max="13831" width="7.7109375" style="16" customWidth="1"/>
    <col min="13832" max="13832" width="14.7109375" style="16" customWidth="1"/>
    <col min="13833" max="13834" width="9.7109375" style="16" customWidth="1"/>
    <col min="13835" max="13835" width="20.42578125" style="16" customWidth="1"/>
    <col min="13836" max="13839" width="8.5703125" style="16"/>
    <col min="13840" max="13840" width="9.7109375" style="16" bestFit="1" customWidth="1"/>
    <col min="13841" max="14078" width="8.5703125" style="16"/>
    <col min="14079" max="14079" width="7.140625" style="16" customWidth="1"/>
    <col min="14080" max="14080" width="15.7109375" style="16" customWidth="1"/>
    <col min="14081" max="14082" width="36.7109375" style="16" customWidth="1"/>
    <col min="14083" max="14083" width="4.7109375" style="16" customWidth="1"/>
    <col min="14084" max="14084" width="6.7109375" style="16" customWidth="1"/>
    <col min="14085" max="14085" width="15.7109375" style="16" customWidth="1"/>
    <col min="14086" max="14086" width="14.7109375" style="16" customWidth="1"/>
    <col min="14087" max="14087" width="7.7109375" style="16" customWidth="1"/>
    <col min="14088" max="14088" width="14.7109375" style="16" customWidth="1"/>
    <col min="14089" max="14090" width="9.7109375" style="16" customWidth="1"/>
    <col min="14091" max="14091" width="20.42578125" style="16" customWidth="1"/>
    <col min="14092" max="14095" width="8.5703125" style="16"/>
    <col min="14096" max="14096" width="9.7109375" style="16" bestFit="1" customWidth="1"/>
    <col min="14097" max="14334" width="8.5703125" style="16"/>
    <col min="14335" max="14335" width="7.140625" style="16" customWidth="1"/>
    <col min="14336" max="14336" width="15.7109375" style="16" customWidth="1"/>
    <col min="14337" max="14338" width="36.7109375" style="16" customWidth="1"/>
    <col min="14339" max="14339" width="4.7109375" style="16" customWidth="1"/>
    <col min="14340" max="14340" width="6.7109375" style="16" customWidth="1"/>
    <col min="14341" max="14341" width="15.7109375" style="16" customWidth="1"/>
    <col min="14342" max="14342" width="14.7109375" style="16" customWidth="1"/>
    <col min="14343" max="14343" width="7.7109375" style="16" customWidth="1"/>
    <col min="14344" max="14344" width="14.7109375" style="16" customWidth="1"/>
    <col min="14345" max="14346" width="9.7109375" style="16" customWidth="1"/>
    <col min="14347" max="14347" width="20.42578125" style="16" customWidth="1"/>
    <col min="14348" max="14351" width="8.5703125" style="16"/>
    <col min="14352" max="14352" width="9.7109375" style="16" bestFit="1" customWidth="1"/>
    <col min="14353" max="14590" width="8.5703125" style="16"/>
    <col min="14591" max="14591" width="7.140625" style="16" customWidth="1"/>
    <col min="14592" max="14592" width="15.7109375" style="16" customWidth="1"/>
    <col min="14593" max="14594" width="36.7109375" style="16" customWidth="1"/>
    <col min="14595" max="14595" width="4.7109375" style="16" customWidth="1"/>
    <col min="14596" max="14596" width="6.7109375" style="16" customWidth="1"/>
    <col min="14597" max="14597" width="15.7109375" style="16" customWidth="1"/>
    <col min="14598" max="14598" width="14.7109375" style="16" customWidth="1"/>
    <col min="14599" max="14599" width="7.7109375" style="16" customWidth="1"/>
    <col min="14600" max="14600" width="14.7109375" style="16" customWidth="1"/>
    <col min="14601" max="14602" width="9.7109375" style="16" customWidth="1"/>
    <col min="14603" max="14603" width="20.42578125" style="16" customWidth="1"/>
    <col min="14604" max="14607" width="8.5703125" style="16"/>
    <col min="14608" max="14608" width="9.7109375" style="16" bestFit="1" customWidth="1"/>
    <col min="14609" max="14846" width="8.5703125" style="16"/>
    <col min="14847" max="14847" width="7.140625" style="16" customWidth="1"/>
    <col min="14848" max="14848" width="15.7109375" style="16" customWidth="1"/>
    <col min="14849" max="14850" width="36.7109375" style="16" customWidth="1"/>
    <col min="14851" max="14851" width="4.7109375" style="16" customWidth="1"/>
    <col min="14852" max="14852" width="6.7109375" style="16" customWidth="1"/>
    <col min="14853" max="14853" width="15.7109375" style="16" customWidth="1"/>
    <col min="14854" max="14854" width="14.7109375" style="16" customWidth="1"/>
    <col min="14855" max="14855" width="7.7109375" style="16" customWidth="1"/>
    <col min="14856" max="14856" width="14.7109375" style="16" customWidth="1"/>
    <col min="14857" max="14858" width="9.7109375" style="16" customWidth="1"/>
    <col min="14859" max="14859" width="20.42578125" style="16" customWidth="1"/>
    <col min="14860" max="14863" width="8.5703125" style="16"/>
    <col min="14864" max="14864" width="9.7109375" style="16" bestFit="1" customWidth="1"/>
    <col min="14865" max="15102" width="8.5703125" style="16"/>
    <col min="15103" max="15103" width="7.140625" style="16" customWidth="1"/>
    <col min="15104" max="15104" width="15.7109375" style="16" customWidth="1"/>
    <col min="15105" max="15106" width="36.7109375" style="16" customWidth="1"/>
    <col min="15107" max="15107" width="4.7109375" style="16" customWidth="1"/>
    <col min="15108" max="15108" width="6.7109375" style="16" customWidth="1"/>
    <col min="15109" max="15109" width="15.7109375" style="16" customWidth="1"/>
    <col min="15110" max="15110" width="14.7109375" style="16" customWidth="1"/>
    <col min="15111" max="15111" width="7.7109375" style="16" customWidth="1"/>
    <col min="15112" max="15112" width="14.7109375" style="16" customWidth="1"/>
    <col min="15113" max="15114" width="9.7109375" style="16" customWidth="1"/>
    <col min="15115" max="15115" width="20.42578125" style="16" customWidth="1"/>
    <col min="15116" max="15119" width="8.5703125" style="16"/>
    <col min="15120" max="15120" width="9.7109375" style="16" bestFit="1" customWidth="1"/>
    <col min="15121" max="15358" width="8.5703125" style="16"/>
    <col min="15359" max="15359" width="7.140625" style="16" customWidth="1"/>
    <col min="15360" max="15360" width="15.7109375" style="16" customWidth="1"/>
    <col min="15361" max="15362" width="36.7109375" style="16" customWidth="1"/>
    <col min="15363" max="15363" width="4.7109375" style="16" customWidth="1"/>
    <col min="15364" max="15364" width="6.7109375" style="16" customWidth="1"/>
    <col min="15365" max="15365" width="15.7109375" style="16" customWidth="1"/>
    <col min="15366" max="15366" width="14.7109375" style="16" customWidth="1"/>
    <col min="15367" max="15367" width="7.7109375" style="16" customWidth="1"/>
    <col min="15368" max="15368" width="14.7109375" style="16" customWidth="1"/>
    <col min="15369" max="15370" width="9.7109375" style="16" customWidth="1"/>
    <col min="15371" max="15371" width="20.42578125" style="16" customWidth="1"/>
    <col min="15372" max="15375" width="8.5703125" style="16"/>
    <col min="15376" max="15376" width="9.7109375" style="16" bestFit="1" customWidth="1"/>
    <col min="15377" max="15614" width="8.5703125" style="16"/>
    <col min="15615" max="15615" width="7.140625" style="16" customWidth="1"/>
    <col min="15616" max="15616" width="15.7109375" style="16" customWidth="1"/>
    <col min="15617" max="15618" width="36.7109375" style="16" customWidth="1"/>
    <col min="15619" max="15619" width="4.7109375" style="16" customWidth="1"/>
    <col min="15620" max="15620" width="6.7109375" style="16" customWidth="1"/>
    <col min="15621" max="15621" width="15.7109375" style="16" customWidth="1"/>
    <col min="15622" max="15622" width="14.7109375" style="16" customWidth="1"/>
    <col min="15623" max="15623" width="7.7109375" style="16" customWidth="1"/>
    <col min="15624" max="15624" width="14.7109375" style="16" customWidth="1"/>
    <col min="15625" max="15626" width="9.7109375" style="16" customWidth="1"/>
    <col min="15627" max="15627" width="20.42578125" style="16" customWidth="1"/>
    <col min="15628" max="15631" width="8.5703125" style="16"/>
    <col min="15632" max="15632" width="9.7109375" style="16" bestFit="1" customWidth="1"/>
    <col min="15633" max="15870" width="8.5703125" style="16"/>
    <col min="15871" max="15871" width="7.140625" style="16" customWidth="1"/>
    <col min="15872" max="15872" width="15.7109375" style="16" customWidth="1"/>
    <col min="15873" max="15874" width="36.7109375" style="16" customWidth="1"/>
    <col min="15875" max="15875" width="4.7109375" style="16" customWidth="1"/>
    <col min="15876" max="15876" width="6.7109375" style="16" customWidth="1"/>
    <col min="15877" max="15877" width="15.7109375" style="16" customWidth="1"/>
    <col min="15878" max="15878" width="14.7109375" style="16" customWidth="1"/>
    <col min="15879" max="15879" width="7.7109375" style="16" customWidth="1"/>
    <col min="15880" max="15880" width="14.7109375" style="16" customWidth="1"/>
    <col min="15881" max="15882" width="9.7109375" style="16" customWidth="1"/>
    <col min="15883" max="15883" width="20.42578125" style="16" customWidth="1"/>
    <col min="15884" max="15887" width="8.5703125" style="16"/>
    <col min="15888" max="15888" width="9.7109375" style="16" bestFit="1" customWidth="1"/>
    <col min="15889" max="16126" width="8.5703125" style="16"/>
    <col min="16127" max="16127" width="7.140625" style="16" customWidth="1"/>
    <col min="16128" max="16128" width="15.7109375" style="16" customWidth="1"/>
    <col min="16129" max="16130" width="36.7109375" style="16" customWidth="1"/>
    <col min="16131" max="16131" width="4.7109375" style="16" customWidth="1"/>
    <col min="16132" max="16132" width="6.7109375" style="16" customWidth="1"/>
    <col min="16133" max="16133" width="15.7109375" style="16" customWidth="1"/>
    <col min="16134" max="16134" width="14.7109375" style="16" customWidth="1"/>
    <col min="16135" max="16135" width="7.7109375" style="16" customWidth="1"/>
    <col min="16136" max="16136" width="14.7109375" style="16" customWidth="1"/>
    <col min="16137" max="16138" width="9.7109375" style="16" customWidth="1"/>
    <col min="16139" max="16139" width="20.42578125" style="16" customWidth="1"/>
    <col min="16140" max="16143" width="8.5703125" style="16"/>
    <col min="16144" max="16144" width="9.7109375" style="16" bestFit="1" customWidth="1"/>
    <col min="16145" max="16384" width="8.5703125" style="16"/>
  </cols>
  <sheetData>
    <row r="1" spans="1:10" ht="15" customHeight="1" x14ac:dyDescent="0.2">
      <c r="A1" s="211"/>
      <c r="B1" s="211"/>
      <c r="C1" s="211"/>
      <c r="D1" s="211"/>
      <c r="E1" s="211"/>
      <c r="F1" s="211"/>
      <c r="G1" s="211"/>
      <c r="H1" s="211"/>
      <c r="I1" s="211"/>
      <c r="J1" s="211"/>
    </row>
    <row r="2" spans="1:10" ht="15" customHeight="1" x14ac:dyDescent="0.2">
      <c r="A2" s="211"/>
      <c r="B2" s="211"/>
      <c r="C2" s="211"/>
      <c r="D2" s="211"/>
      <c r="E2" s="211"/>
      <c r="F2" s="211"/>
      <c r="G2" s="211"/>
      <c r="H2" s="211"/>
      <c r="I2" s="211"/>
      <c r="J2" s="211"/>
    </row>
    <row r="3" spans="1:10" ht="15" customHeight="1" x14ac:dyDescent="0.2">
      <c r="A3" s="211" t="s">
        <v>83</v>
      </c>
      <c r="B3" s="211"/>
      <c r="C3" s="211"/>
      <c r="D3" s="211"/>
      <c r="E3" s="211"/>
      <c r="F3" s="211"/>
      <c r="G3" s="211"/>
      <c r="H3" s="211"/>
      <c r="I3" s="211"/>
      <c r="J3" s="211"/>
    </row>
    <row r="4" spans="1:10" ht="15" customHeight="1" x14ac:dyDescent="0.2">
      <c r="A4" s="211" t="s">
        <v>84</v>
      </c>
      <c r="B4" s="211"/>
      <c r="C4" s="211"/>
      <c r="D4" s="211"/>
      <c r="E4" s="211"/>
      <c r="F4" s="211"/>
      <c r="G4" s="211"/>
      <c r="H4" s="211"/>
      <c r="I4" s="211"/>
      <c r="J4" s="211"/>
    </row>
    <row r="5" spans="1:10" ht="15" customHeight="1" x14ac:dyDescent="0.2">
      <c r="A5" s="212" t="s">
        <v>85</v>
      </c>
      <c r="B5" s="212"/>
      <c r="C5" s="212"/>
      <c r="D5" s="212"/>
      <c r="E5" s="212"/>
      <c r="F5" s="212"/>
      <c r="G5" s="212"/>
      <c r="H5" s="212"/>
      <c r="I5" s="212"/>
      <c r="J5" s="212"/>
    </row>
    <row r="6" spans="1:10" ht="15" customHeight="1" thickBot="1" x14ac:dyDescent="0.25">
      <c r="A6" s="213"/>
      <c r="B6" s="213"/>
      <c r="C6" s="213"/>
      <c r="D6" s="213"/>
      <c r="E6" s="213"/>
      <c r="F6" s="213"/>
      <c r="G6" s="213"/>
      <c r="H6" s="213"/>
      <c r="I6" s="213"/>
      <c r="J6" s="213"/>
    </row>
    <row r="7" spans="1:10" ht="15" customHeight="1" thickTop="1" x14ac:dyDescent="0.2">
      <c r="A7" s="217"/>
      <c r="B7" s="217"/>
      <c r="C7" s="217"/>
      <c r="D7" s="217"/>
      <c r="E7" s="217"/>
      <c r="F7" s="217"/>
      <c r="G7" s="217"/>
      <c r="H7" s="217"/>
      <c r="I7" s="217"/>
      <c r="J7" s="217"/>
    </row>
    <row r="8" spans="1:10" ht="15" customHeight="1" x14ac:dyDescent="0.2">
      <c r="A8" s="213" t="s">
        <v>86</v>
      </c>
      <c r="B8" s="213"/>
      <c r="C8" s="213"/>
      <c r="D8" s="213"/>
      <c r="E8" s="213"/>
      <c r="F8" s="213"/>
      <c r="G8" s="213"/>
      <c r="H8" s="213"/>
      <c r="I8" s="213"/>
      <c r="J8" s="213"/>
    </row>
    <row r="9" spans="1:10" ht="30" customHeight="1" x14ac:dyDescent="0.2">
      <c r="A9" s="240" t="s">
        <v>497</v>
      </c>
      <c r="B9" s="240"/>
      <c r="C9" s="240"/>
      <c r="D9" s="240"/>
      <c r="E9" s="240"/>
      <c r="F9" s="240"/>
      <c r="G9" s="240"/>
      <c r="H9" s="240"/>
      <c r="I9" s="240"/>
      <c r="J9" s="240"/>
    </row>
    <row r="10" spans="1:10" ht="15" customHeight="1" x14ac:dyDescent="0.2">
      <c r="A10" s="17"/>
      <c r="B10" s="17"/>
      <c r="C10" s="17"/>
      <c r="D10" s="17"/>
      <c r="E10" s="17"/>
      <c r="F10" s="17"/>
      <c r="G10" s="17"/>
      <c r="H10" s="17"/>
      <c r="I10" s="17"/>
      <c r="J10" s="17"/>
    </row>
    <row r="11" spans="1:10" ht="15" customHeight="1" x14ac:dyDescent="0.2">
      <c r="A11" s="18"/>
      <c r="B11" s="19" t="s">
        <v>498</v>
      </c>
      <c r="C11" s="20" t="s">
        <v>499</v>
      </c>
      <c r="D11" s="21"/>
      <c r="E11" s="18"/>
      <c r="F11" s="22"/>
      <c r="G11" s="18"/>
      <c r="H11" s="218"/>
      <c r="I11" s="218"/>
      <c r="J11" s="23"/>
    </row>
    <row r="12" spans="1:10" s="29" customFormat="1" ht="15" customHeight="1" x14ac:dyDescent="0.2">
      <c r="A12" s="24"/>
      <c r="B12" s="25"/>
      <c r="C12" s="26"/>
      <c r="D12" s="27"/>
      <c r="E12" s="24"/>
      <c r="F12" s="28"/>
      <c r="G12" s="24"/>
      <c r="H12" s="25"/>
      <c r="I12" s="25"/>
      <c r="J12" s="23"/>
    </row>
    <row r="13" spans="1:10" ht="15" customHeight="1" x14ac:dyDescent="0.2">
      <c r="A13" s="18"/>
      <c r="B13" s="19" t="s">
        <v>87</v>
      </c>
      <c r="C13" s="30" t="s">
        <v>196</v>
      </c>
      <c r="D13" s="21"/>
      <c r="E13" s="16"/>
      <c r="F13" s="16"/>
      <c r="G13" s="31" t="s">
        <v>90</v>
      </c>
      <c r="H13" s="15"/>
      <c r="I13" s="16"/>
      <c r="J13" s="16"/>
    </row>
    <row r="14" spans="1:10" ht="15" customHeight="1" x14ac:dyDescent="0.2">
      <c r="A14" s="18"/>
      <c r="B14" s="19" t="s">
        <v>88</v>
      </c>
      <c r="C14" s="30" t="s">
        <v>197</v>
      </c>
      <c r="D14" s="21"/>
      <c r="E14" s="16"/>
      <c r="F14" s="16"/>
      <c r="G14" s="31" t="s">
        <v>91</v>
      </c>
      <c r="H14" s="15"/>
      <c r="I14" s="16"/>
      <c r="J14" s="16"/>
    </row>
    <row r="15" spans="1:10" ht="15" customHeight="1" x14ac:dyDescent="0.2">
      <c r="A15" s="18"/>
      <c r="B15" s="19" t="s">
        <v>89</v>
      </c>
      <c r="C15" s="30" t="s">
        <v>198</v>
      </c>
      <c r="D15" s="21"/>
      <c r="E15" s="16"/>
      <c r="F15" s="16"/>
      <c r="G15" s="31" t="s">
        <v>92</v>
      </c>
      <c r="H15" s="15"/>
      <c r="I15" s="16"/>
      <c r="J15" s="16"/>
    </row>
    <row r="16" spans="1:10" ht="15" customHeight="1" x14ac:dyDescent="0.2">
      <c r="A16" s="18"/>
      <c r="B16" s="19"/>
      <c r="C16" s="32"/>
      <c r="D16" s="21"/>
      <c r="E16" s="18"/>
      <c r="F16" s="22"/>
      <c r="G16" s="18"/>
      <c r="H16" s="218"/>
      <c r="I16" s="218"/>
      <c r="J16" s="7"/>
    </row>
    <row r="17" spans="1:10" s="33" customFormat="1" ht="30" customHeight="1" x14ac:dyDescent="0.2">
      <c r="A17" s="214" t="s">
        <v>0</v>
      </c>
      <c r="B17" s="214" t="s">
        <v>1</v>
      </c>
      <c r="C17" s="214"/>
      <c r="D17" s="214"/>
      <c r="E17" s="214" t="s">
        <v>93</v>
      </c>
      <c r="F17" s="215" t="s">
        <v>2</v>
      </c>
      <c r="G17" s="216" t="s">
        <v>94</v>
      </c>
      <c r="H17" s="216" t="s">
        <v>95</v>
      </c>
      <c r="I17" s="216" t="s">
        <v>96</v>
      </c>
      <c r="J17" s="216" t="s">
        <v>97</v>
      </c>
    </row>
    <row r="18" spans="1:10" s="33" customFormat="1" ht="15" customHeight="1" x14ac:dyDescent="0.2">
      <c r="A18" s="214"/>
      <c r="B18" s="214"/>
      <c r="C18" s="214"/>
      <c r="D18" s="214"/>
      <c r="E18" s="214"/>
      <c r="F18" s="215"/>
      <c r="G18" s="216"/>
      <c r="H18" s="216"/>
      <c r="I18" s="216"/>
      <c r="J18" s="216"/>
    </row>
    <row r="19" spans="1:10" s="33" customFormat="1" ht="15" customHeight="1" x14ac:dyDescent="0.2">
      <c r="A19" s="34" t="s">
        <v>3</v>
      </c>
      <c r="B19" s="221" t="s">
        <v>4</v>
      </c>
      <c r="C19" s="221"/>
      <c r="D19" s="221"/>
      <c r="E19" s="221"/>
      <c r="F19" s="221"/>
      <c r="G19" s="221"/>
      <c r="H19" s="221"/>
      <c r="I19" s="221"/>
      <c r="J19" s="221"/>
    </row>
    <row r="20" spans="1:10" s="33" customFormat="1" ht="15" customHeight="1" x14ac:dyDescent="0.2">
      <c r="A20" s="35" t="s">
        <v>5</v>
      </c>
      <c r="B20" s="231" t="s">
        <v>118</v>
      </c>
      <c r="C20" s="231"/>
      <c r="D20" s="231"/>
      <c r="E20" s="36"/>
      <c r="F20" s="37"/>
      <c r="G20" s="38"/>
      <c r="H20" s="39">
        <f>G20*F20</f>
        <v>0</v>
      </c>
      <c r="I20" s="40"/>
      <c r="J20" s="41">
        <f>H20*(1+I20)</f>
        <v>0</v>
      </c>
    </row>
    <row r="21" spans="1:10" s="33" customFormat="1" ht="15" customHeight="1" x14ac:dyDescent="0.2">
      <c r="A21" s="35"/>
      <c r="B21" s="227" t="s">
        <v>6</v>
      </c>
      <c r="C21" s="227"/>
      <c r="D21" s="227"/>
      <c r="E21" s="42"/>
      <c r="F21" s="43"/>
      <c r="G21" s="38"/>
      <c r="H21" s="44">
        <f>H20</f>
        <v>0</v>
      </c>
      <c r="I21" s="44"/>
      <c r="J21" s="45">
        <f>J20</f>
        <v>0</v>
      </c>
    </row>
    <row r="22" spans="1:10" s="33" customFormat="1" ht="15" customHeight="1" x14ac:dyDescent="0.2">
      <c r="A22" s="219"/>
      <c r="B22" s="220"/>
      <c r="C22" s="220"/>
      <c r="D22" s="220"/>
      <c r="E22" s="220"/>
      <c r="F22" s="220"/>
      <c r="G22" s="220"/>
      <c r="H22" s="220"/>
      <c r="I22" s="220"/>
      <c r="J22" s="220"/>
    </row>
    <row r="23" spans="1:10" s="33" customFormat="1" ht="15" customHeight="1" x14ac:dyDescent="0.2">
      <c r="A23" s="34" t="s">
        <v>7</v>
      </c>
      <c r="B23" s="221" t="s">
        <v>82</v>
      </c>
      <c r="C23" s="221"/>
      <c r="D23" s="221"/>
      <c r="E23" s="221"/>
      <c r="F23" s="221"/>
      <c r="G23" s="221"/>
      <c r="H23" s="221"/>
      <c r="I23" s="221"/>
      <c r="J23" s="221"/>
    </row>
    <row r="24" spans="1:10" s="33" customFormat="1" ht="15" customHeight="1" x14ac:dyDescent="0.2">
      <c r="A24" s="35" t="s">
        <v>8</v>
      </c>
      <c r="B24" s="206" t="s">
        <v>199</v>
      </c>
      <c r="C24" s="206"/>
      <c r="D24" s="206"/>
      <c r="E24" s="46" t="s">
        <v>122</v>
      </c>
      <c r="F24" s="47">
        <v>11</v>
      </c>
      <c r="G24" s="97"/>
      <c r="H24" s="38">
        <f>G24*F24</f>
        <v>0</v>
      </c>
      <c r="I24" s="49">
        <f>$H$14</f>
        <v>0</v>
      </c>
      <c r="J24" s="50">
        <f>H24*(1+I24)</f>
        <v>0</v>
      </c>
    </row>
    <row r="25" spans="1:10" s="33" customFormat="1" ht="45" customHeight="1" x14ac:dyDescent="0.2">
      <c r="A25" s="35" t="s">
        <v>119</v>
      </c>
      <c r="B25" s="206" t="s">
        <v>200</v>
      </c>
      <c r="C25" s="206"/>
      <c r="D25" s="206"/>
      <c r="E25" s="46" t="s">
        <v>241</v>
      </c>
      <c r="F25" s="47">
        <v>1</v>
      </c>
      <c r="G25" s="97"/>
      <c r="H25" s="38">
        <f>G25*F25</f>
        <v>0</v>
      </c>
      <c r="I25" s="49">
        <f>$H$14</f>
        <v>0</v>
      </c>
      <c r="J25" s="50">
        <f>H25*(1+I25)</f>
        <v>0</v>
      </c>
    </row>
    <row r="26" spans="1:10" s="33" customFormat="1" ht="15" customHeight="1" x14ac:dyDescent="0.2">
      <c r="A26" s="35" t="s">
        <v>120</v>
      </c>
      <c r="B26" s="206" t="s">
        <v>201</v>
      </c>
      <c r="C26" s="206"/>
      <c r="D26" s="206"/>
      <c r="E26" s="46" t="s">
        <v>122</v>
      </c>
      <c r="F26" s="47">
        <v>487</v>
      </c>
      <c r="G26" s="97"/>
      <c r="H26" s="39">
        <f t="shared" ref="H26:H46" si="0">G26*F26</f>
        <v>0</v>
      </c>
      <c r="I26" s="49">
        <f t="shared" ref="I26:I46" si="1">$H$13</f>
        <v>0</v>
      </c>
      <c r="J26" s="41">
        <f t="shared" ref="J26:J46" si="2">H26*(1+I26)</f>
        <v>0</v>
      </c>
    </row>
    <row r="27" spans="1:10" s="33" customFormat="1" ht="15" customHeight="1" x14ac:dyDescent="0.2">
      <c r="A27" s="35" t="s">
        <v>121</v>
      </c>
      <c r="B27" s="206" t="s">
        <v>202</v>
      </c>
      <c r="C27" s="206"/>
      <c r="D27" s="206"/>
      <c r="E27" s="46" t="s">
        <v>122</v>
      </c>
      <c r="F27" s="47">
        <v>30</v>
      </c>
      <c r="G27" s="97"/>
      <c r="H27" s="38">
        <f t="shared" si="0"/>
        <v>0</v>
      </c>
      <c r="I27" s="49">
        <f t="shared" si="1"/>
        <v>0</v>
      </c>
      <c r="J27" s="50">
        <f t="shared" si="2"/>
        <v>0</v>
      </c>
    </row>
    <row r="28" spans="1:10" s="33" customFormat="1" ht="15" customHeight="1" x14ac:dyDescent="0.2">
      <c r="A28" s="35" t="s">
        <v>222</v>
      </c>
      <c r="B28" s="206" t="s">
        <v>203</v>
      </c>
      <c r="C28" s="206"/>
      <c r="D28" s="206"/>
      <c r="E28" s="46" t="s">
        <v>122</v>
      </c>
      <c r="F28" s="47">
        <v>27</v>
      </c>
      <c r="G28" s="97"/>
      <c r="H28" s="38">
        <f t="shared" si="0"/>
        <v>0</v>
      </c>
      <c r="I28" s="49">
        <f t="shared" si="1"/>
        <v>0</v>
      </c>
      <c r="J28" s="50">
        <f t="shared" si="2"/>
        <v>0</v>
      </c>
    </row>
    <row r="29" spans="1:10" s="33" customFormat="1" ht="15" customHeight="1" x14ac:dyDescent="0.2">
      <c r="A29" s="35" t="s">
        <v>223</v>
      </c>
      <c r="B29" s="206" t="s">
        <v>204</v>
      </c>
      <c r="C29" s="206"/>
      <c r="D29" s="206"/>
      <c r="E29" s="46" t="s">
        <v>122</v>
      </c>
      <c r="F29" s="47">
        <v>10</v>
      </c>
      <c r="G29" s="97"/>
      <c r="H29" s="38">
        <f t="shared" si="0"/>
        <v>0</v>
      </c>
      <c r="I29" s="49">
        <f t="shared" si="1"/>
        <v>0</v>
      </c>
      <c r="J29" s="50">
        <f t="shared" si="2"/>
        <v>0</v>
      </c>
    </row>
    <row r="30" spans="1:10" s="33" customFormat="1" ht="15" customHeight="1" x14ac:dyDescent="0.2">
      <c r="A30" s="35" t="s">
        <v>224</v>
      </c>
      <c r="B30" s="206" t="s">
        <v>205</v>
      </c>
      <c r="C30" s="206"/>
      <c r="D30" s="206"/>
      <c r="E30" s="46" t="s">
        <v>132</v>
      </c>
      <c r="F30" s="47">
        <v>35</v>
      </c>
      <c r="G30" s="97"/>
      <c r="H30" s="38">
        <f t="shared" si="0"/>
        <v>0</v>
      </c>
      <c r="I30" s="49">
        <f t="shared" si="1"/>
        <v>0</v>
      </c>
      <c r="J30" s="50">
        <f t="shared" si="2"/>
        <v>0</v>
      </c>
    </row>
    <row r="31" spans="1:10" s="33" customFormat="1" ht="15" customHeight="1" x14ac:dyDescent="0.2">
      <c r="A31" s="35" t="s">
        <v>225</v>
      </c>
      <c r="B31" s="206" t="s">
        <v>206</v>
      </c>
      <c r="C31" s="206"/>
      <c r="D31" s="206"/>
      <c r="E31" s="46" t="s">
        <v>132</v>
      </c>
      <c r="F31" s="47">
        <v>17</v>
      </c>
      <c r="G31" s="97"/>
      <c r="H31" s="38">
        <f t="shared" si="0"/>
        <v>0</v>
      </c>
      <c r="I31" s="49">
        <f t="shared" si="1"/>
        <v>0</v>
      </c>
      <c r="J31" s="50">
        <f t="shared" si="2"/>
        <v>0</v>
      </c>
    </row>
    <row r="32" spans="1:10" s="33" customFormat="1" ht="15" customHeight="1" x14ac:dyDescent="0.2">
      <c r="A32" s="35" t="s">
        <v>226</v>
      </c>
      <c r="B32" s="206" t="s">
        <v>207</v>
      </c>
      <c r="C32" s="206"/>
      <c r="D32" s="206"/>
      <c r="E32" s="46" t="s">
        <v>241</v>
      </c>
      <c r="F32" s="47">
        <v>42</v>
      </c>
      <c r="G32" s="97"/>
      <c r="H32" s="38">
        <f t="shared" si="0"/>
        <v>0</v>
      </c>
      <c r="I32" s="49">
        <f t="shared" si="1"/>
        <v>0</v>
      </c>
      <c r="J32" s="50">
        <f t="shared" si="2"/>
        <v>0</v>
      </c>
    </row>
    <row r="33" spans="1:10" s="33" customFormat="1" ht="15" customHeight="1" x14ac:dyDescent="0.2">
      <c r="A33" s="35" t="s">
        <v>227</v>
      </c>
      <c r="B33" s="206" t="s">
        <v>208</v>
      </c>
      <c r="C33" s="206"/>
      <c r="D33" s="206"/>
      <c r="E33" s="46" t="s">
        <v>241</v>
      </c>
      <c r="F33" s="47">
        <v>29</v>
      </c>
      <c r="G33" s="97"/>
      <c r="H33" s="38">
        <f t="shared" si="0"/>
        <v>0</v>
      </c>
      <c r="I33" s="49">
        <f t="shared" si="1"/>
        <v>0</v>
      </c>
      <c r="J33" s="50">
        <f t="shared" si="2"/>
        <v>0</v>
      </c>
    </row>
    <row r="34" spans="1:10" s="33" customFormat="1" ht="15" customHeight="1" x14ac:dyDescent="0.2">
      <c r="A34" s="35" t="s">
        <v>228</v>
      </c>
      <c r="B34" s="206" t="s">
        <v>209</v>
      </c>
      <c r="C34" s="206"/>
      <c r="D34" s="206"/>
      <c r="E34" s="46" t="s">
        <v>132</v>
      </c>
      <c r="F34" s="47">
        <v>125</v>
      </c>
      <c r="G34" s="97"/>
      <c r="H34" s="38">
        <f t="shared" si="0"/>
        <v>0</v>
      </c>
      <c r="I34" s="49">
        <f t="shared" si="1"/>
        <v>0</v>
      </c>
      <c r="J34" s="50">
        <f t="shared" si="2"/>
        <v>0</v>
      </c>
    </row>
    <row r="35" spans="1:10" s="33" customFormat="1" ht="15" customHeight="1" x14ac:dyDescent="0.2">
      <c r="A35" s="35" t="s">
        <v>229</v>
      </c>
      <c r="B35" s="206" t="s">
        <v>210</v>
      </c>
      <c r="C35" s="206"/>
      <c r="D35" s="206"/>
      <c r="E35" s="46" t="s">
        <v>122</v>
      </c>
      <c r="F35" s="47">
        <v>8</v>
      </c>
      <c r="G35" s="97"/>
      <c r="H35" s="38">
        <f t="shared" si="0"/>
        <v>0</v>
      </c>
      <c r="I35" s="49">
        <f t="shared" si="1"/>
        <v>0</v>
      </c>
      <c r="J35" s="50">
        <f t="shared" si="2"/>
        <v>0</v>
      </c>
    </row>
    <row r="36" spans="1:10" s="33" customFormat="1" ht="15" customHeight="1" x14ac:dyDescent="0.2">
      <c r="A36" s="35" t="s">
        <v>230</v>
      </c>
      <c r="B36" s="206" t="s">
        <v>211</v>
      </c>
      <c r="C36" s="206"/>
      <c r="D36" s="206"/>
      <c r="E36" s="46" t="s">
        <v>122</v>
      </c>
      <c r="F36" s="47">
        <v>32</v>
      </c>
      <c r="G36" s="97"/>
      <c r="H36" s="38">
        <f t="shared" si="0"/>
        <v>0</v>
      </c>
      <c r="I36" s="49">
        <f t="shared" si="1"/>
        <v>0</v>
      </c>
      <c r="J36" s="50">
        <f t="shared" si="2"/>
        <v>0</v>
      </c>
    </row>
    <row r="37" spans="1:10" s="33" customFormat="1" ht="15" customHeight="1" x14ac:dyDescent="0.2">
      <c r="A37" s="35" t="s">
        <v>231</v>
      </c>
      <c r="B37" s="206" t="s">
        <v>212</v>
      </c>
      <c r="C37" s="206"/>
      <c r="D37" s="206"/>
      <c r="E37" s="46" t="s">
        <v>137</v>
      </c>
      <c r="F37" s="47">
        <v>20</v>
      </c>
      <c r="G37" s="97"/>
      <c r="H37" s="38">
        <f t="shared" si="0"/>
        <v>0</v>
      </c>
      <c r="I37" s="49">
        <f t="shared" si="1"/>
        <v>0</v>
      </c>
      <c r="J37" s="50">
        <f t="shared" si="2"/>
        <v>0</v>
      </c>
    </row>
    <row r="38" spans="1:10" s="33" customFormat="1" ht="15" customHeight="1" x14ac:dyDescent="0.2">
      <c r="A38" s="35" t="s">
        <v>232</v>
      </c>
      <c r="B38" s="206" t="s">
        <v>213</v>
      </c>
      <c r="C38" s="206"/>
      <c r="D38" s="206"/>
      <c r="E38" s="46" t="s">
        <v>122</v>
      </c>
      <c r="F38" s="47">
        <v>59</v>
      </c>
      <c r="G38" s="97"/>
      <c r="H38" s="38">
        <f t="shared" si="0"/>
        <v>0</v>
      </c>
      <c r="I38" s="49">
        <f t="shared" si="1"/>
        <v>0</v>
      </c>
      <c r="J38" s="50">
        <f t="shared" si="2"/>
        <v>0</v>
      </c>
    </row>
    <row r="39" spans="1:10" s="33" customFormat="1" ht="15" customHeight="1" x14ac:dyDescent="0.2">
      <c r="A39" s="35" t="s">
        <v>233</v>
      </c>
      <c r="B39" s="206" t="s">
        <v>214</v>
      </c>
      <c r="C39" s="206"/>
      <c r="D39" s="206"/>
      <c r="E39" s="46" t="s">
        <v>122</v>
      </c>
      <c r="F39" s="47">
        <v>581</v>
      </c>
      <c r="G39" s="97"/>
      <c r="H39" s="38">
        <f t="shared" si="0"/>
        <v>0</v>
      </c>
      <c r="I39" s="49">
        <f t="shared" si="1"/>
        <v>0</v>
      </c>
      <c r="J39" s="50">
        <f t="shared" si="2"/>
        <v>0</v>
      </c>
    </row>
    <row r="40" spans="1:10" s="33" customFormat="1" ht="15" customHeight="1" x14ac:dyDescent="0.2">
      <c r="A40" s="35" t="s">
        <v>234</v>
      </c>
      <c r="B40" s="206" t="s">
        <v>215</v>
      </c>
      <c r="C40" s="206"/>
      <c r="D40" s="206"/>
      <c r="E40" s="46" t="s">
        <v>122</v>
      </c>
      <c r="F40" s="47">
        <v>200</v>
      </c>
      <c r="G40" s="97"/>
      <c r="H40" s="38">
        <f t="shared" si="0"/>
        <v>0</v>
      </c>
      <c r="I40" s="49">
        <f t="shared" si="1"/>
        <v>0</v>
      </c>
      <c r="J40" s="50">
        <f t="shared" si="2"/>
        <v>0</v>
      </c>
    </row>
    <row r="41" spans="1:10" s="33" customFormat="1" ht="15" customHeight="1" x14ac:dyDescent="0.2">
      <c r="A41" s="35" t="s">
        <v>235</v>
      </c>
      <c r="B41" s="206" t="s">
        <v>216</v>
      </c>
      <c r="C41" s="206"/>
      <c r="D41" s="206"/>
      <c r="E41" s="46" t="s">
        <v>122</v>
      </c>
      <c r="F41" s="47">
        <v>20</v>
      </c>
      <c r="G41" s="97"/>
      <c r="H41" s="38">
        <f t="shared" si="0"/>
        <v>0</v>
      </c>
      <c r="I41" s="49">
        <f t="shared" si="1"/>
        <v>0</v>
      </c>
      <c r="J41" s="50">
        <f t="shared" si="2"/>
        <v>0</v>
      </c>
    </row>
    <row r="42" spans="1:10" s="33" customFormat="1" ht="15" customHeight="1" x14ac:dyDescent="0.2">
      <c r="A42" s="35" t="s">
        <v>236</v>
      </c>
      <c r="B42" s="206" t="s">
        <v>217</v>
      </c>
      <c r="C42" s="206"/>
      <c r="D42" s="206"/>
      <c r="E42" s="46" t="s">
        <v>132</v>
      </c>
      <c r="F42" s="47">
        <v>12</v>
      </c>
      <c r="G42" s="97"/>
      <c r="H42" s="38">
        <f t="shared" si="0"/>
        <v>0</v>
      </c>
      <c r="I42" s="49">
        <f t="shared" si="1"/>
        <v>0</v>
      </c>
      <c r="J42" s="50">
        <f t="shared" si="2"/>
        <v>0</v>
      </c>
    </row>
    <row r="43" spans="1:10" s="33" customFormat="1" ht="15" customHeight="1" x14ac:dyDescent="0.2">
      <c r="A43" s="35" t="s">
        <v>237</v>
      </c>
      <c r="B43" s="206" t="s">
        <v>218</v>
      </c>
      <c r="C43" s="206"/>
      <c r="D43" s="206"/>
      <c r="E43" s="46" t="s">
        <v>132</v>
      </c>
      <c r="F43" s="47">
        <v>245</v>
      </c>
      <c r="G43" s="97"/>
      <c r="H43" s="38">
        <f t="shared" si="0"/>
        <v>0</v>
      </c>
      <c r="I43" s="49">
        <f t="shared" si="1"/>
        <v>0</v>
      </c>
      <c r="J43" s="50">
        <f t="shared" si="2"/>
        <v>0</v>
      </c>
    </row>
    <row r="44" spans="1:10" s="33" customFormat="1" ht="15" customHeight="1" x14ac:dyDescent="0.2">
      <c r="A44" s="35" t="s">
        <v>238</v>
      </c>
      <c r="B44" s="206" t="s">
        <v>219</v>
      </c>
      <c r="C44" s="206"/>
      <c r="D44" s="206"/>
      <c r="E44" s="46" t="s">
        <v>122</v>
      </c>
      <c r="F44" s="47">
        <v>35</v>
      </c>
      <c r="G44" s="97"/>
      <c r="H44" s="38">
        <f t="shared" si="0"/>
        <v>0</v>
      </c>
      <c r="I44" s="49">
        <f t="shared" si="1"/>
        <v>0</v>
      </c>
      <c r="J44" s="50">
        <f t="shared" si="2"/>
        <v>0</v>
      </c>
    </row>
    <row r="45" spans="1:10" s="33" customFormat="1" ht="15" customHeight="1" x14ac:dyDescent="0.2">
      <c r="A45" s="35" t="s">
        <v>239</v>
      </c>
      <c r="B45" s="206" t="s">
        <v>220</v>
      </c>
      <c r="C45" s="206"/>
      <c r="D45" s="206"/>
      <c r="E45" s="46" t="s">
        <v>241</v>
      </c>
      <c r="F45" s="47">
        <v>38</v>
      </c>
      <c r="G45" s="97"/>
      <c r="H45" s="38">
        <f t="shared" si="0"/>
        <v>0</v>
      </c>
      <c r="I45" s="49">
        <f t="shared" si="1"/>
        <v>0</v>
      </c>
      <c r="J45" s="50">
        <f t="shared" si="2"/>
        <v>0</v>
      </c>
    </row>
    <row r="46" spans="1:10" s="33" customFormat="1" ht="15" customHeight="1" x14ac:dyDescent="0.2">
      <c r="A46" s="35" t="s">
        <v>240</v>
      </c>
      <c r="B46" s="206" t="s">
        <v>221</v>
      </c>
      <c r="C46" s="206"/>
      <c r="D46" s="206"/>
      <c r="E46" s="46" t="s">
        <v>241</v>
      </c>
      <c r="F46" s="47">
        <v>2</v>
      </c>
      <c r="G46" s="97"/>
      <c r="H46" s="38">
        <f t="shared" si="0"/>
        <v>0</v>
      </c>
      <c r="I46" s="49">
        <f t="shared" si="1"/>
        <v>0</v>
      </c>
      <c r="J46" s="50">
        <f t="shared" si="2"/>
        <v>0</v>
      </c>
    </row>
    <row r="47" spans="1:10" s="33" customFormat="1" ht="15" customHeight="1" x14ac:dyDescent="0.2">
      <c r="A47" s="35"/>
      <c r="B47" s="227" t="s">
        <v>6</v>
      </c>
      <c r="C47" s="227"/>
      <c r="D47" s="227"/>
      <c r="E47" s="42"/>
      <c r="F47" s="43"/>
      <c r="G47" s="38"/>
      <c r="H47" s="44">
        <f>SUM(H24:H46)</f>
        <v>0</v>
      </c>
      <c r="I47" s="44"/>
      <c r="J47" s="45">
        <f>SUM(J24:J46)</f>
        <v>0</v>
      </c>
    </row>
    <row r="48" spans="1:10" s="33" customFormat="1" ht="15" customHeight="1" x14ac:dyDescent="0.2">
      <c r="A48" s="219"/>
      <c r="B48" s="220"/>
      <c r="C48" s="220"/>
      <c r="D48" s="220"/>
      <c r="E48" s="220"/>
      <c r="F48" s="220"/>
      <c r="G48" s="220"/>
      <c r="H48" s="220"/>
      <c r="I48" s="220"/>
      <c r="J48" s="220"/>
    </row>
    <row r="49" spans="1:10" s="33" customFormat="1" ht="15" customHeight="1" x14ac:dyDescent="0.2">
      <c r="A49" s="34" t="s">
        <v>9</v>
      </c>
      <c r="B49" s="221" t="s">
        <v>146</v>
      </c>
      <c r="C49" s="221"/>
      <c r="D49" s="221"/>
      <c r="E49" s="221"/>
      <c r="F49" s="221"/>
      <c r="G49" s="221"/>
      <c r="H49" s="221"/>
      <c r="I49" s="221"/>
      <c r="J49" s="221"/>
    </row>
    <row r="50" spans="1:10" s="33" customFormat="1" ht="15" customHeight="1" x14ac:dyDescent="0.2">
      <c r="A50" s="35" t="s">
        <v>11</v>
      </c>
      <c r="B50" s="206" t="s">
        <v>242</v>
      </c>
      <c r="C50" s="206"/>
      <c r="D50" s="206"/>
      <c r="E50" s="46" t="s">
        <v>137</v>
      </c>
      <c r="F50" s="47">
        <v>25</v>
      </c>
      <c r="G50" s="97"/>
      <c r="H50" s="38">
        <f>G50*F50</f>
        <v>0</v>
      </c>
      <c r="I50" s="49">
        <f>$H$13</f>
        <v>0</v>
      </c>
      <c r="J50" s="50">
        <f>H50*(1+I50)</f>
        <v>0</v>
      </c>
    </row>
    <row r="51" spans="1:10" s="33" customFormat="1" ht="15" customHeight="1" x14ac:dyDescent="0.2">
      <c r="A51" s="35" t="s">
        <v>244</v>
      </c>
      <c r="B51" s="206" t="s">
        <v>243</v>
      </c>
      <c r="C51" s="206"/>
      <c r="D51" s="206"/>
      <c r="E51" s="46" t="s">
        <v>137</v>
      </c>
      <c r="F51" s="47">
        <v>3</v>
      </c>
      <c r="G51" s="97"/>
      <c r="H51" s="38">
        <f>G51*F51</f>
        <v>0</v>
      </c>
      <c r="I51" s="49">
        <f>$H$13</f>
        <v>0</v>
      </c>
      <c r="J51" s="50">
        <f>H51*(1+I51)</f>
        <v>0</v>
      </c>
    </row>
    <row r="52" spans="1:10" s="33" customFormat="1" ht="15" customHeight="1" x14ac:dyDescent="0.2">
      <c r="A52" s="35"/>
      <c r="B52" s="228" t="s">
        <v>6</v>
      </c>
      <c r="C52" s="228"/>
      <c r="D52" s="228"/>
      <c r="E52" s="42"/>
      <c r="F52" s="43"/>
      <c r="G52" s="38"/>
      <c r="H52" s="44">
        <f>SUM(H50:H51)</f>
        <v>0</v>
      </c>
      <c r="I52" s="44"/>
      <c r="J52" s="45">
        <f>SUM(J50:J51)</f>
        <v>0</v>
      </c>
    </row>
    <row r="53" spans="1:10" s="33" customFormat="1" ht="15" customHeight="1" x14ac:dyDescent="0.2">
      <c r="A53" s="219"/>
      <c r="B53" s="220"/>
      <c r="C53" s="220"/>
      <c r="D53" s="220"/>
      <c r="E53" s="220"/>
      <c r="F53" s="220"/>
      <c r="G53" s="220"/>
      <c r="H53" s="220"/>
      <c r="I53" s="220"/>
      <c r="J53" s="220"/>
    </row>
    <row r="54" spans="1:10" s="33" customFormat="1" ht="15" customHeight="1" x14ac:dyDescent="0.2">
      <c r="A54" s="34" t="s">
        <v>12</v>
      </c>
      <c r="B54" s="221" t="s">
        <v>13</v>
      </c>
      <c r="C54" s="221"/>
      <c r="D54" s="221"/>
      <c r="E54" s="221"/>
      <c r="F54" s="221"/>
      <c r="G54" s="221"/>
      <c r="H54" s="221"/>
      <c r="I54" s="221"/>
      <c r="J54" s="221"/>
    </row>
    <row r="55" spans="1:10" s="33" customFormat="1" ht="15" customHeight="1" x14ac:dyDescent="0.2">
      <c r="A55" s="35" t="s">
        <v>14</v>
      </c>
      <c r="B55" s="222" t="s">
        <v>486</v>
      </c>
      <c r="C55" s="222"/>
      <c r="D55" s="222"/>
      <c r="E55" s="35" t="s">
        <v>132</v>
      </c>
      <c r="F55" s="51">
        <f>3*2</f>
        <v>6</v>
      </c>
      <c r="G55" s="97"/>
      <c r="H55" s="38">
        <f>G55*F55</f>
        <v>0</v>
      </c>
      <c r="I55" s="49">
        <f>$H$13</f>
        <v>0</v>
      </c>
      <c r="J55" s="50">
        <f>H55*(1+I55)</f>
        <v>0</v>
      </c>
    </row>
    <row r="56" spans="1:10" s="33" customFormat="1" ht="15" customHeight="1" x14ac:dyDescent="0.2">
      <c r="A56" s="52"/>
      <c r="B56" s="227" t="s">
        <v>493</v>
      </c>
      <c r="C56" s="227"/>
      <c r="D56" s="227"/>
      <c r="E56" s="52"/>
      <c r="F56" s="53"/>
      <c r="G56" s="54"/>
      <c r="H56" s="54"/>
      <c r="I56" s="55"/>
      <c r="J56" s="56"/>
    </row>
    <row r="57" spans="1:10" s="33" customFormat="1" ht="15" customHeight="1" x14ac:dyDescent="0.2">
      <c r="A57" s="35" t="s">
        <v>487</v>
      </c>
      <c r="B57" s="222" t="s">
        <v>490</v>
      </c>
      <c r="C57" s="222"/>
      <c r="D57" s="222"/>
      <c r="E57" s="52" t="s">
        <v>137</v>
      </c>
      <c r="F57" s="53">
        <f>0.2*0.3*4.55</f>
        <v>0.27299999999999996</v>
      </c>
      <c r="G57" s="98"/>
      <c r="H57" s="38">
        <f>G57*F57</f>
        <v>0</v>
      </c>
      <c r="I57" s="49">
        <f>$H$13</f>
        <v>0</v>
      </c>
      <c r="J57" s="50">
        <f>H57*(1+I57)</f>
        <v>0</v>
      </c>
    </row>
    <row r="58" spans="1:10" s="33" customFormat="1" ht="30" customHeight="1" x14ac:dyDescent="0.2">
      <c r="A58" s="35" t="s">
        <v>488</v>
      </c>
      <c r="B58" s="222" t="s">
        <v>491</v>
      </c>
      <c r="C58" s="222"/>
      <c r="D58" s="222"/>
      <c r="E58" s="52" t="s">
        <v>122</v>
      </c>
      <c r="F58" s="53">
        <f>4.55*0.3*2</f>
        <v>2.73</v>
      </c>
      <c r="G58" s="97"/>
      <c r="H58" s="38">
        <f>G58*F58</f>
        <v>0</v>
      </c>
      <c r="I58" s="49">
        <f>$H$13</f>
        <v>0</v>
      </c>
      <c r="J58" s="50">
        <f>H58*(1+I58)</f>
        <v>0</v>
      </c>
    </row>
    <row r="59" spans="1:10" s="33" customFormat="1" ht="15" customHeight="1" x14ac:dyDescent="0.2">
      <c r="A59" s="35" t="s">
        <v>489</v>
      </c>
      <c r="B59" s="222" t="s">
        <v>492</v>
      </c>
      <c r="C59" s="222"/>
      <c r="D59" s="222"/>
      <c r="E59" s="52" t="s">
        <v>123</v>
      </c>
      <c r="F59" s="53">
        <f>0.963*4*4.55</f>
        <v>17.526599999999998</v>
      </c>
      <c r="G59" s="97"/>
      <c r="H59" s="38">
        <f>G59*F59</f>
        <v>0</v>
      </c>
      <c r="I59" s="49">
        <f>$H$13</f>
        <v>0</v>
      </c>
      <c r="J59" s="50">
        <f>H59*(1+I59)</f>
        <v>0</v>
      </c>
    </row>
    <row r="60" spans="1:10" s="33" customFormat="1" ht="15" customHeight="1" x14ac:dyDescent="0.2">
      <c r="A60" s="35"/>
      <c r="B60" s="228" t="s">
        <v>6</v>
      </c>
      <c r="C60" s="229"/>
      <c r="D60" s="230"/>
      <c r="E60" s="42"/>
      <c r="F60" s="43"/>
      <c r="G60" s="38"/>
      <c r="H60" s="44">
        <f>SUM(H55:H59)</f>
        <v>0</v>
      </c>
      <c r="I60" s="44"/>
      <c r="J60" s="45">
        <f>SUM(J55:J59)</f>
        <v>0</v>
      </c>
    </row>
    <row r="61" spans="1:10" s="33" customFormat="1" ht="15" customHeight="1" x14ac:dyDescent="0.2">
      <c r="A61" s="219"/>
      <c r="B61" s="220"/>
      <c r="C61" s="220"/>
      <c r="D61" s="220"/>
      <c r="E61" s="220"/>
      <c r="F61" s="220"/>
      <c r="G61" s="220"/>
      <c r="H61" s="220"/>
      <c r="I61" s="220"/>
      <c r="J61" s="220"/>
    </row>
    <row r="62" spans="1:10" s="33" customFormat="1" ht="15" customHeight="1" x14ac:dyDescent="0.2">
      <c r="A62" s="34" t="s">
        <v>15</v>
      </c>
      <c r="B62" s="221" t="s">
        <v>16</v>
      </c>
      <c r="C62" s="221"/>
      <c r="D62" s="221"/>
      <c r="E62" s="221"/>
      <c r="F62" s="221"/>
      <c r="G62" s="221"/>
      <c r="H62" s="221"/>
      <c r="I62" s="221"/>
      <c r="J62" s="221"/>
    </row>
    <row r="63" spans="1:10" s="33" customFormat="1" ht="15" customHeight="1" x14ac:dyDescent="0.2">
      <c r="A63" s="35" t="s">
        <v>17</v>
      </c>
      <c r="B63" s="222" t="s">
        <v>118</v>
      </c>
      <c r="C63" s="222"/>
      <c r="D63" s="222"/>
      <c r="E63" s="35"/>
      <c r="F63" s="51"/>
      <c r="G63" s="38"/>
      <c r="H63" s="38">
        <v>0</v>
      </c>
      <c r="I63" s="57"/>
      <c r="J63" s="50">
        <f>H63*(1+I63)</f>
        <v>0</v>
      </c>
    </row>
    <row r="64" spans="1:10" s="33" customFormat="1" ht="15" customHeight="1" x14ac:dyDescent="0.2">
      <c r="A64" s="35"/>
      <c r="B64" s="227" t="s">
        <v>6</v>
      </c>
      <c r="C64" s="227"/>
      <c r="D64" s="227"/>
      <c r="E64" s="42"/>
      <c r="F64" s="43"/>
      <c r="G64" s="38"/>
      <c r="H64" s="44">
        <f>SUM(H63:H63)</f>
        <v>0</v>
      </c>
      <c r="I64" s="44"/>
      <c r="J64" s="58">
        <f>SUM(J63:J63)</f>
        <v>0</v>
      </c>
    </row>
    <row r="65" spans="1:10" s="33" customFormat="1" ht="15" customHeight="1" x14ac:dyDescent="0.2">
      <c r="A65" s="219"/>
      <c r="B65" s="220"/>
      <c r="C65" s="220"/>
      <c r="D65" s="220"/>
      <c r="E65" s="220"/>
      <c r="F65" s="220"/>
      <c r="G65" s="220"/>
      <c r="H65" s="220"/>
      <c r="I65" s="220"/>
      <c r="J65" s="220"/>
    </row>
    <row r="66" spans="1:10" s="60" customFormat="1" ht="15" customHeight="1" x14ac:dyDescent="0.2">
      <c r="A66" s="59" t="s">
        <v>18</v>
      </c>
      <c r="B66" s="236" t="s">
        <v>19</v>
      </c>
      <c r="C66" s="236"/>
      <c r="D66" s="236"/>
      <c r="E66" s="236"/>
      <c r="F66" s="236"/>
      <c r="G66" s="236"/>
      <c r="H66" s="236"/>
      <c r="I66" s="236"/>
      <c r="J66" s="236"/>
    </row>
    <row r="67" spans="1:10" s="33" customFormat="1" ht="15" customHeight="1" x14ac:dyDescent="0.2">
      <c r="A67" s="35" t="s">
        <v>20</v>
      </c>
      <c r="B67" s="222" t="s">
        <v>118</v>
      </c>
      <c r="C67" s="222"/>
      <c r="D67" s="222"/>
      <c r="E67" s="35"/>
      <c r="F67" s="51"/>
      <c r="G67" s="38"/>
      <c r="H67" s="38">
        <v>0</v>
      </c>
      <c r="I67" s="57"/>
      <c r="J67" s="50">
        <f>H67*(1+I67)</f>
        <v>0</v>
      </c>
    </row>
    <row r="68" spans="1:10" s="33" customFormat="1" ht="15" customHeight="1" x14ac:dyDescent="0.2">
      <c r="A68" s="35"/>
      <c r="B68" s="227" t="s">
        <v>6</v>
      </c>
      <c r="C68" s="227"/>
      <c r="D68" s="227"/>
      <c r="E68" s="42"/>
      <c r="F68" s="43"/>
      <c r="G68" s="38"/>
      <c r="H68" s="61">
        <f>SUM(H67:H67)</f>
        <v>0</v>
      </c>
      <c r="I68" s="44"/>
      <c r="J68" s="45">
        <f>SUM(J67:J67)</f>
        <v>0</v>
      </c>
    </row>
    <row r="69" spans="1:10" s="33" customFormat="1" ht="15" customHeight="1" x14ac:dyDescent="0.2">
      <c r="A69" s="219"/>
      <c r="B69" s="220"/>
      <c r="C69" s="220"/>
      <c r="D69" s="220"/>
      <c r="E69" s="220"/>
      <c r="F69" s="220"/>
      <c r="G69" s="220"/>
      <c r="H69" s="220"/>
      <c r="I69" s="220"/>
      <c r="J69" s="220"/>
    </row>
    <row r="70" spans="1:10" s="33" customFormat="1" ht="15" customHeight="1" x14ac:dyDescent="0.2">
      <c r="A70" s="34" t="s">
        <v>21</v>
      </c>
      <c r="B70" s="221" t="s">
        <v>72</v>
      </c>
      <c r="C70" s="221"/>
      <c r="D70" s="221"/>
      <c r="E70" s="221"/>
      <c r="F70" s="221"/>
      <c r="G70" s="221"/>
      <c r="H70" s="221"/>
      <c r="I70" s="221"/>
      <c r="J70" s="221"/>
    </row>
    <row r="71" spans="1:10" s="33" customFormat="1" ht="15" customHeight="1" x14ac:dyDescent="0.2">
      <c r="A71" s="46"/>
      <c r="B71" s="207" t="s">
        <v>189</v>
      </c>
      <c r="C71" s="207"/>
      <c r="D71" s="207"/>
      <c r="E71" s="46"/>
      <c r="F71" s="47"/>
      <c r="G71" s="38"/>
      <c r="H71" s="39"/>
      <c r="I71" s="40"/>
      <c r="J71" s="41"/>
    </row>
    <row r="72" spans="1:10" s="33" customFormat="1" ht="30" customHeight="1" x14ac:dyDescent="0.2">
      <c r="A72" s="46" t="s">
        <v>22</v>
      </c>
      <c r="B72" s="206" t="s">
        <v>442</v>
      </c>
      <c r="C72" s="206"/>
      <c r="D72" s="206"/>
      <c r="E72" s="46" t="s">
        <v>122</v>
      </c>
      <c r="F72" s="47">
        <v>56</v>
      </c>
      <c r="G72" s="97"/>
      <c r="H72" s="62">
        <f>G72*F72</f>
        <v>0</v>
      </c>
      <c r="I72" s="49">
        <f>$H$13</f>
        <v>0</v>
      </c>
      <c r="J72" s="63">
        <f t="shared" ref="J72" si="3">H72*(1+I72)</f>
        <v>0</v>
      </c>
    </row>
    <row r="73" spans="1:10" s="33" customFormat="1" ht="15" customHeight="1" x14ac:dyDescent="0.2">
      <c r="A73" s="46"/>
      <c r="B73" s="207" t="s">
        <v>192</v>
      </c>
      <c r="C73" s="207"/>
      <c r="D73" s="207"/>
      <c r="E73" s="46"/>
      <c r="F73" s="47"/>
      <c r="G73" s="38"/>
      <c r="H73" s="62"/>
      <c r="I73" s="49"/>
      <c r="J73" s="63"/>
    </row>
    <row r="74" spans="1:10" s="33" customFormat="1" ht="30" customHeight="1" x14ac:dyDescent="0.2">
      <c r="A74" s="46" t="s">
        <v>245</v>
      </c>
      <c r="B74" s="206" t="s">
        <v>246</v>
      </c>
      <c r="C74" s="206"/>
      <c r="D74" s="206"/>
      <c r="E74" s="46" t="s">
        <v>122</v>
      </c>
      <c r="F74" s="47">
        <v>26</v>
      </c>
      <c r="G74" s="97"/>
      <c r="H74" s="62">
        <f>G74*F74</f>
        <v>0</v>
      </c>
      <c r="I74" s="49">
        <f>$H$14</f>
        <v>0</v>
      </c>
      <c r="J74" s="63">
        <f t="shared" ref="J74:J75" si="4">H74*(1+I74)</f>
        <v>0</v>
      </c>
    </row>
    <row r="75" spans="1:10" s="33" customFormat="1" ht="15" customHeight="1" x14ac:dyDescent="0.2">
      <c r="A75" s="46" t="s">
        <v>247</v>
      </c>
      <c r="B75" s="206" t="s">
        <v>248</v>
      </c>
      <c r="C75" s="206"/>
      <c r="D75" s="206"/>
      <c r="E75" s="46" t="s">
        <v>122</v>
      </c>
      <c r="F75" s="47">
        <v>26</v>
      </c>
      <c r="G75" s="97"/>
      <c r="H75" s="62">
        <f>G75*F75</f>
        <v>0</v>
      </c>
      <c r="I75" s="49">
        <f>$H$14</f>
        <v>0</v>
      </c>
      <c r="J75" s="63">
        <f t="shared" si="4"/>
        <v>0</v>
      </c>
    </row>
    <row r="76" spans="1:10" s="33" customFormat="1" ht="15" customHeight="1" x14ac:dyDescent="0.2">
      <c r="A76" s="46"/>
      <c r="B76" s="207" t="s">
        <v>249</v>
      </c>
      <c r="C76" s="207"/>
      <c r="D76" s="207"/>
      <c r="E76" s="46"/>
      <c r="F76" s="47"/>
      <c r="G76" s="38"/>
      <c r="H76" s="62"/>
      <c r="I76" s="49"/>
      <c r="J76" s="63"/>
    </row>
    <row r="77" spans="1:10" s="33" customFormat="1" ht="30" customHeight="1" x14ac:dyDescent="0.2">
      <c r="A77" s="46" t="s">
        <v>250</v>
      </c>
      <c r="B77" s="206" t="s">
        <v>442</v>
      </c>
      <c r="C77" s="206"/>
      <c r="D77" s="206"/>
      <c r="E77" s="46" t="s">
        <v>122</v>
      </c>
      <c r="F77" s="47">
        <v>52</v>
      </c>
      <c r="G77" s="97"/>
      <c r="H77" s="62">
        <f>G77*F77</f>
        <v>0</v>
      </c>
      <c r="I77" s="49">
        <f>$H$13</f>
        <v>0</v>
      </c>
      <c r="J77" s="63">
        <f t="shared" ref="J77" si="5">H77*(1+I77)</f>
        <v>0</v>
      </c>
    </row>
    <row r="78" spans="1:10" s="33" customFormat="1" ht="15" customHeight="1" x14ac:dyDescent="0.2">
      <c r="A78" s="35"/>
      <c r="B78" s="227" t="s">
        <v>6</v>
      </c>
      <c r="C78" s="227"/>
      <c r="D78" s="227"/>
      <c r="E78" s="42"/>
      <c r="F78" s="43"/>
      <c r="G78" s="38"/>
      <c r="H78" s="44">
        <f>SUM(H72:H77)</f>
        <v>0</v>
      </c>
      <c r="I78" s="44"/>
      <c r="J78" s="58">
        <f>SUM(J72:J77)</f>
        <v>0</v>
      </c>
    </row>
    <row r="79" spans="1:10" s="33" customFormat="1" ht="15" customHeight="1" x14ac:dyDescent="0.2">
      <c r="A79" s="219"/>
      <c r="B79" s="220"/>
      <c r="C79" s="220"/>
      <c r="D79" s="220"/>
      <c r="E79" s="220"/>
      <c r="F79" s="220"/>
      <c r="G79" s="220"/>
      <c r="H79" s="220"/>
      <c r="I79" s="220"/>
      <c r="J79" s="220"/>
    </row>
    <row r="80" spans="1:10" s="33" customFormat="1" ht="15" customHeight="1" x14ac:dyDescent="0.2">
      <c r="A80" s="34" t="s">
        <v>23</v>
      </c>
      <c r="B80" s="221" t="s">
        <v>73</v>
      </c>
      <c r="C80" s="221"/>
      <c r="D80" s="221"/>
      <c r="E80" s="221"/>
      <c r="F80" s="221"/>
      <c r="G80" s="221"/>
      <c r="H80" s="221"/>
      <c r="I80" s="221"/>
      <c r="J80" s="221"/>
    </row>
    <row r="81" spans="1:10" s="33" customFormat="1" ht="15" customHeight="1" x14ac:dyDescent="0.2">
      <c r="A81" s="46"/>
      <c r="B81" s="207" t="s">
        <v>251</v>
      </c>
      <c r="C81" s="207"/>
      <c r="D81" s="207"/>
      <c r="E81" s="46"/>
      <c r="F81" s="47"/>
      <c r="G81" s="38"/>
      <c r="H81" s="39"/>
      <c r="I81" s="40"/>
      <c r="J81" s="41"/>
    </row>
    <row r="82" spans="1:10" s="33" customFormat="1" ht="30" customHeight="1" x14ac:dyDescent="0.2">
      <c r="A82" s="46" t="s">
        <v>24</v>
      </c>
      <c r="B82" s="206" t="s">
        <v>252</v>
      </c>
      <c r="C82" s="206"/>
      <c r="D82" s="206"/>
      <c r="E82" s="46" t="s">
        <v>122</v>
      </c>
      <c r="F82" s="47">
        <v>7</v>
      </c>
      <c r="G82" s="97"/>
      <c r="H82" s="62">
        <f>G82*F82</f>
        <v>0</v>
      </c>
      <c r="I82" s="49">
        <f>$H$13</f>
        <v>0</v>
      </c>
      <c r="J82" s="63">
        <f t="shared" ref="J82" si="6">H82*(1+I82)</f>
        <v>0</v>
      </c>
    </row>
    <row r="83" spans="1:10" s="33" customFormat="1" ht="15" customHeight="1" x14ac:dyDescent="0.2">
      <c r="A83" s="46"/>
      <c r="B83" s="207" t="s">
        <v>253</v>
      </c>
      <c r="C83" s="207"/>
      <c r="D83" s="207"/>
      <c r="E83" s="46"/>
      <c r="F83" s="47"/>
      <c r="G83" s="38"/>
      <c r="H83" s="62"/>
      <c r="I83" s="49"/>
      <c r="J83" s="63"/>
    </row>
    <row r="84" spans="1:10" s="33" customFormat="1" ht="30" customHeight="1" x14ac:dyDescent="0.2">
      <c r="A84" s="46" t="s">
        <v>147</v>
      </c>
      <c r="B84" s="206" t="s">
        <v>254</v>
      </c>
      <c r="C84" s="206"/>
      <c r="D84" s="206"/>
      <c r="E84" s="46" t="s">
        <v>241</v>
      </c>
      <c r="F84" s="47">
        <v>2</v>
      </c>
      <c r="G84" s="97"/>
      <c r="H84" s="62">
        <f>G84*F84</f>
        <v>0</v>
      </c>
      <c r="I84" s="49">
        <f>$H$13</f>
        <v>0</v>
      </c>
      <c r="J84" s="63">
        <f t="shared" ref="J84" si="7">H84*(1+I84)</f>
        <v>0</v>
      </c>
    </row>
    <row r="85" spans="1:10" s="33" customFormat="1" ht="15" customHeight="1" x14ac:dyDescent="0.2">
      <c r="A85" s="46"/>
      <c r="B85" s="207" t="s">
        <v>255</v>
      </c>
      <c r="C85" s="207"/>
      <c r="D85" s="207"/>
      <c r="E85" s="64"/>
      <c r="F85" s="65"/>
      <c r="G85" s="38"/>
      <c r="H85" s="64"/>
      <c r="I85" s="64"/>
      <c r="J85" s="66"/>
    </row>
    <row r="86" spans="1:10" s="33" customFormat="1" ht="15" customHeight="1" x14ac:dyDescent="0.2">
      <c r="A86" s="46" t="s">
        <v>148</v>
      </c>
      <c r="B86" s="206" t="s">
        <v>256</v>
      </c>
      <c r="C86" s="206"/>
      <c r="D86" s="206"/>
      <c r="E86" s="46" t="s">
        <v>132</v>
      </c>
      <c r="F86" s="47">
        <v>24</v>
      </c>
      <c r="G86" s="97"/>
      <c r="H86" s="62">
        <f>G86*F86</f>
        <v>0</v>
      </c>
      <c r="I86" s="49">
        <f>$H$14</f>
        <v>0</v>
      </c>
      <c r="J86" s="63">
        <f t="shared" ref="J86:J89" si="8">H86*(1+I86)</f>
        <v>0</v>
      </c>
    </row>
    <row r="87" spans="1:10" s="33" customFormat="1" ht="15" customHeight="1" x14ac:dyDescent="0.2">
      <c r="A87" s="46" t="s">
        <v>188</v>
      </c>
      <c r="B87" s="206" t="s">
        <v>257</v>
      </c>
      <c r="C87" s="206"/>
      <c r="D87" s="206"/>
      <c r="E87" s="46" t="s">
        <v>132</v>
      </c>
      <c r="F87" s="47">
        <v>35</v>
      </c>
      <c r="G87" s="97"/>
      <c r="H87" s="62">
        <f t="shared" ref="H87:H89" si="9">G87*F87</f>
        <v>0</v>
      </c>
      <c r="I87" s="49">
        <f>$H$14</f>
        <v>0</v>
      </c>
      <c r="J87" s="63">
        <f t="shared" si="8"/>
        <v>0</v>
      </c>
    </row>
    <row r="88" spans="1:10" s="33" customFormat="1" ht="15" customHeight="1" x14ac:dyDescent="0.2">
      <c r="A88" s="46" t="s">
        <v>258</v>
      </c>
      <c r="B88" s="206" t="s">
        <v>259</v>
      </c>
      <c r="C88" s="206"/>
      <c r="D88" s="206"/>
      <c r="E88" s="46" t="s">
        <v>132</v>
      </c>
      <c r="F88" s="47">
        <v>11</v>
      </c>
      <c r="G88" s="97"/>
      <c r="H88" s="62">
        <f t="shared" si="9"/>
        <v>0</v>
      </c>
      <c r="I88" s="49">
        <f>$H$14</f>
        <v>0</v>
      </c>
      <c r="J88" s="63">
        <f t="shared" si="8"/>
        <v>0</v>
      </c>
    </row>
    <row r="89" spans="1:10" s="33" customFormat="1" ht="15" customHeight="1" x14ac:dyDescent="0.2">
      <c r="A89" s="46" t="s">
        <v>260</v>
      </c>
      <c r="B89" s="206" t="s">
        <v>261</v>
      </c>
      <c r="C89" s="206"/>
      <c r="D89" s="206"/>
      <c r="E89" s="46" t="s">
        <v>122</v>
      </c>
      <c r="F89" s="47">
        <v>10</v>
      </c>
      <c r="G89" s="97"/>
      <c r="H89" s="62">
        <f t="shared" si="9"/>
        <v>0</v>
      </c>
      <c r="I89" s="49">
        <f>$H$13</f>
        <v>0</v>
      </c>
      <c r="J89" s="63">
        <f t="shared" si="8"/>
        <v>0</v>
      </c>
    </row>
    <row r="90" spans="1:10" s="33" customFormat="1" ht="15" customHeight="1" x14ac:dyDescent="0.2">
      <c r="A90" s="35"/>
      <c r="B90" s="227" t="s">
        <v>6</v>
      </c>
      <c r="C90" s="227"/>
      <c r="D90" s="227"/>
      <c r="E90" s="42"/>
      <c r="F90" s="43"/>
      <c r="G90" s="38"/>
      <c r="H90" s="44">
        <f>SUM(H81:H89)</f>
        <v>0</v>
      </c>
      <c r="I90" s="44"/>
      <c r="J90" s="58">
        <f>SUM(J81:J89)</f>
        <v>0</v>
      </c>
    </row>
    <row r="91" spans="1:10" s="33" customFormat="1" ht="15" customHeight="1" x14ac:dyDescent="0.2">
      <c r="A91" s="219"/>
      <c r="B91" s="220"/>
      <c r="C91" s="220"/>
      <c r="D91" s="220"/>
      <c r="E91" s="220"/>
      <c r="F91" s="220"/>
      <c r="G91" s="220"/>
      <c r="H91" s="220"/>
      <c r="I91" s="220"/>
      <c r="J91" s="220"/>
    </row>
    <row r="92" spans="1:10" s="33" customFormat="1" ht="15" customHeight="1" x14ac:dyDescent="0.2">
      <c r="A92" s="34" t="s">
        <v>25</v>
      </c>
      <c r="B92" s="221" t="s">
        <v>26</v>
      </c>
      <c r="C92" s="221"/>
      <c r="D92" s="221"/>
      <c r="E92" s="221"/>
      <c r="F92" s="221"/>
      <c r="G92" s="221"/>
      <c r="H92" s="221"/>
      <c r="I92" s="221"/>
      <c r="J92" s="221"/>
    </row>
    <row r="93" spans="1:10" s="33" customFormat="1" ht="15" customHeight="1" x14ac:dyDescent="0.2">
      <c r="A93" s="36" t="s">
        <v>27</v>
      </c>
      <c r="B93" s="222" t="s">
        <v>494</v>
      </c>
      <c r="C93" s="222"/>
      <c r="D93" s="222"/>
      <c r="E93" s="35" t="s">
        <v>122</v>
      </c>
      <c r="F93" s="51">
        <f>2.2*1.2</f>
        <v>2.64</v>
      </c>
      <c r="G93" s="97"/>
      <c r="H93" s="62">
        <f>G93*F93</f>
        <v>0</v>
      </c>
      <c r="I93" s="49">
        <f>$H$13</f>
        <v>0</v>
      </c>
      <c r="J93" s="63">
        <f t="shared" ref="J93" si="10">H93*(1+I93)</f>
        <v>0</v>
      </c>
    </row>
    <row r="94" spans="1:10" s="33" customFormat="1" ht="15" customHeight="1" x14ac:dyDescent="0.2">
      <c r="A94" s="35"/>
      <c r="B94" s="227" t="s">
        <v>6</v>
      </c>
      <c r="C94" s="227"/>
      <c r="D94" s="227"/>
      <c r="E94" s="42"/>
      <c r="F94" s="43"/>
      <c r="G94" s="38"/>
      <c r="H94" s="44">
        <f>SUM(H93:H93)</f>
        <v>0</v>
      </c>
      <c r="I94" s="44"/>
      <c r="J94" s="45">
        <f>SUM(J93:J93)</f>
        <v>0</v>
      </c>
    </row>
    <row r="95" spans="1:10" s="33" customFormat="1" ht="15" customHeight="1" x14ac:dyDescent="0.2">
      <c r="A95" s="219"/>
      <c r="B95" s="220"/>
      <c r="C95" s="220"/>
      <c r="D95" s="220"/>
      <c r="E95" s="220"/>
      <c r="F95" s="220"/>
      <c r="G95" s="220"/>
      <c r="H95" s="220"/>
      <c r="I95" s="220"/>
      <c r="J95" s="220"/>
    </row>
    <row r="96" spans="1:10" s="68" customFormat="1" ht="15" customHeight="1" x14ac:dyDescent="0.2">
      <c r="A96" s="67" t="s">
        <v>28</v>
      </c>
      <c r="B96" s="232" t="s">
        <v>134</v>
      </c>
      <c r="C96" s="233"/>
      <c r="D96" s="233"/>
      <c r="E96" s="233"/>
      <c r="F96" s="233"/>
      <c r="G96" s="233"/>
      <c r="H96" s="233"/>
      <c r="I96" s="233"/>
      <c r="J96" s="233"/>
    </row>
    <row r="97" spans="1:10" s="68" customFormat="1" ht="15" customHeight="1" x14ac:dyDescent="0.2">
      <c r="A97" s="46"/>
      <c r="B97" s="207" t="s">
        <v>149</v>
      </c>
      <c r="C97" s="207"/>
      <c r="D97" s="207"/>
      <c r="E97" s="69"/>
      <c r="F97" s="70"/>
      <c r="G97" s="39"/>
      <c r="H97" s="39"/>
      <c r="I97" s="40"/>
      <c r="J97" s="41"/>
    </row>
    <row r="98" spans="1:10" s="68" customFormat="1" ht="15" customHeight="1" x14ac:dyDescent="0.2">
      <c r="A98" s="46" t="s">
        <v>29</v>
      </c>
      <c r="B98" s="206" t="s">
        <v>262</v>
      </c>
      <c r="C98" s="206"/>
      <c r="D98" s="206"/>
      <c r="E98" s="46" t="s">
        <v>132</v>
      </c>
      <c r="F98" s="47">
        <v>27</v>
      </c>
      <c r="G98" s="97"/>
      <c r="H98" s="62">
        <f>G98*F98</f>
        <v>0</v>
      </c>
      <c r="I98" s="49">
        <f t="shared" ref="I98:I111" si="11">$H$14</f>
        <v>0</v>
      </c>
      <c r="J98" s="63">
        <f t="shared" ref="J98:J111" si="12">H98*(1+I98)</f>
        <v>0</v>
      </c>
    </row>
    <row r="99" spans="1:10" s="68" customFormat="1" ht="15" customHeight="1" x14ac:dyDescent="0.2">
      <c r="A99" s="46" t="s">
        <v>125</v>
      </c>
      <c r="B99" s="206" t="s">
        <v>263</v>
      </c>
      <c r="C99" s="206"/>
      <c r="D99" s="206"/>
      <c r="E99" s="46" t="s">
        <v>132</v>
      </c>
      <c r="F99" s="47">
        <v>27</v>
      </c>
      <c r="G99" s="97"/>
      <c r="H99" s="62">
        <f>G99*F99</f>
        <v>0</v>
      </c>
      <c r="I99" s="49">
        <f t="shared" si="11"/>
        <v>0</v>
      </c>
      <c r="J99" s="63">
        <f t="shared" si="12"/>
        <v>0</v>
      </c>
    </row>
    <row r="100" spans="1:10" s="68" customFormat="1" ht="15" customHeight="1" x14ac:dyDescent="0.2">
      <c r="A100" s="46" t="s">
        <v>126</v>
      </c>
      <c r="B100" s="206" t="s">
        <v>264</v>
      </c>
      <c r="C100" s="206"/>
      <c r="D100" s="206"/>
      <c r="E100" s="46" t="s">
        <v>132</v>
      </c>
      <c r="F100" s="47">
        <v>27</v>
      </c>
      <c r="G100" s="97"/>
      <c r="H100" s="62">
        <f t="shared" ref="H100:H111" si="13">G100*F100</f>
        <v>0</v>
      </c>
      <c r="I100" s="49">
        <f t="shared" si="11"/>
        <v>0</v>
      </c>
      <c r="J100" s="63">
        <f t="shared" si="12"/>
        <v>0</v>
      </c>
    </row>
    <row r="101" spans="1:10" s="68" customFormat="1" ht="15" customHeight="1" x14ac:dyDescent="0.2">
      <c r="A101" s="46" t="s">
        <v>127</v>
      </c>
      <c r="B101" s="206" t="s">
        <v>265</v>
      </c>
      <c r="C101" s="206"/>
      <c r="D101" s="206"/>
      <c r="E101" s="46" t="s">
        <v>132</v>
      </c>
      <c r="F101" s="47">
        <v>27</v>
      </c>
      <c r="G101" s="97"/>
      <c r="H101" s="62">
        <f t="shared" si="13"/>
        <v>0</v>
      </c>
      <c r="I101" s="49">
        <f t="shared" si="11"/>
        <v>0</v>
      </c>
      <c r="J101" s="63">
        <f t="shared" si="12"/>
        <v>0</v>
      </c>
    </row>
    <row r="102" spans="1:10" s="68" customFormat="1" ht="15" customHeight="1" x14ac:dyDescent="0.2">
      <c r="A102" s="46" t="s">
        <v>128</v>
      </c>
      <c r="B102" s="206" t="s">
        <v>266</v>
      </c>
      <c r="C102" s="206"/>
      <c r="D102" s="206"/>
      <c r="E102" s="46" t="s">
        <v>132</v>
      </c>
      <c r="F102" s="47">
        <v>27</v>
      </c>
      <c r="G102" s="97"/>
      <c r="H102" s="62">
        <f t="shared" si="13"/>
        <v>0</v>
      </c>
      <c r="I102" s="49">
        <f t="shared" si="11"/>
        <v>0</v>
      </c>
      <c r="J102" s="63">
        <f t="shared" si="12"/>
        <v>0</v>
      </c>
    </row>
    <row r="103" spans="1:10" s="68" customFormat="1" ht="15" customHeight="1" x14ac:dyDescent="0.2">
      <c r="A103" s="46" t="s">
        <v>129</v>
      </c>
      <c r="B103" s="206" t="s">
        <v>267</v>
      </c>
      <c r="C103" s="206"/>
      <c r="D103" s="206"/>
      <c r="E103" s="46" t="s">
        <v>241</v>
      </c>
      <c r="F103" s="47">
        <v>8</v>
      </c>
      <c r="G103" s="97"/>
      <c r="H103" s="62">
        <f t="shared" si="13"/>
        <v>0</v>
      </c>
      <c r="I103" s="49">
        <f t="shared" si="11"/>
        <v>0</v>
      </c>
      <c r="J103" s="63">
        <f t="shared" si="12"/>
        <v>0</v>
      </c>
    </row>
    <row r="104" spans="1:10" s="68" customFormat="1" ht="15" customHeight="1" x14ac:dyDescent="0.2">
      <c r="A104" s="46" t="s">
        <v>130</v>
      </c>
      <c r="B104" s="206" t="s">
        <v>268</v>
      </c>
      <c r="C104" s="206"/>
      <c r="D104" s="206"/>
      <c r="E104" s="46" t="s">
        <v>241</v>
      </c>
      <c r="F104" s="47">
        <v>2</v>
      </c>
      <c r="G104" s="97"/>
      <c r="H104" s="62">
        <f t="shared" si="13"/>
        <v>0</v>
      </c>
      <c r="I104" s="49">
        <f t="shared" si="11"/>
        <v>0</v>
      </c>
      <c r="J104" s="63">
        <f t="shared" si="12"/>
        <v>0</v>
      </c>
    </row>
    <row r="105" spans="1:10" s="68" customFormat="1" ht="15" customHeight="1" x14ac:dyDescent="0.2">
      <c r="A105" s="46" t="s">
        <v>136</v>
      </c>
      <c r="B105" s="206" t="s">
        <v>269</v>
      </c>
      <c r="C105" s="206"/>
      <c r="D105" s="206"/>
      <c r="E105" s="46" t="s">
        <v>132</v>
      </c>
      <c r="F105" s="47">
        <v>6</v>
      </c>
      <c r="G105" s="97"/>
      <c r="H105" s="62">
        <f t="shared" si="13"/>
        <v>0</v>
      </c>
      <c r="I105" s="49">
        <f t="shared" si="11"/>
        <v>0</v>
      </c>
      <c r="J105" s="63">
        <f t="shared" si="12"/>
        <v>0</v>
      </c>
    </row>
    <row r="106" spans="1:10" s="68" customFormat="1" ht="15" customHeight="1" x14ac:dyDescent="0.2">
      <c r="A106" s="46" t="s">
        <v>150</v>
      </c>
      <c r="B106" s="206" t="s">
        <v>270</v>
      </c>
      <c r="C106" s="206"/>
      <c r="D106" s="206"/>
      <c r="E106" s="46" t="s">
        <v>241</v>
      </c>
      <c r="F106" s="47">
        <v>3</v>
      </c>
      <c r="G106" s="97"/>
      <c r="H106" s="62">
        <f t="shared" si="13"/>
        <v>0</v>
      </c>
      <c r="I106" s="49">
        <f t="shared" si="11"/>
        <v>0</v>
      </c>
      <c r="J106" s="63">
        <f t="shared" si="12"/>
        <v>0</v>
      </c>
    </row>
    <row r="107" spans="1:10" s="68" customFormat="1" ht="15" customHeight="1" x14ac:dyDescent="0.2">
      <c r="A107" s="46" t="s">
        <v>151</v>
      </c>
      <c r="B107" s="206" t="s">
        <v>271</v>
      </c>
      <c r="C107" s="206"/>
      <c r="D107" s="206"/>
      <c r="E107" s="46" t="s">
        <v>241</v>
      </c>
      <c r="F107" s="47">
        <v>1</v>
      </c>
      <c r="G107" s="97"/>
      <c r="H107" s="62">
        <f t="shared" si="13"/>
        <v>0</v>
      </c>
      <c r="I107" s="49">
        <f t="shared" si="11"/>
        <v>0</v>
      </c>
      <c r="J107" s="63">
        <f t="shared" si="12"/>
        <v>0</v>
      </c>
    </row>
    <row r="108" spans="1:10" s="68" customFormat="1" ht="15" customHeight="1" x14ac:dyDescent="0.2">
      <c r="A108" s="46" t="s">
        <v>152</v>
      </c>
      <c r="B108" s="206" t="s">
        <v>272</v>
      </c>
      <c r="C108" s="206"/>
      <c r="D108" s="206"/>
      <c r="E108" s="46" t="s">
        <v>241</v>
      </c>
      <c r="F108" s="47">
        <v>10</v>
      </c>
      <c r="G108" s="97"/>
      <c r="H108" s="62">
        <f t="shared" si="13"/>
        <v>0</v>
      </c>
      <c r="I108" s="49">
        <f t="shared" si="11"/>
        <v>0</v>
      </c>
      <c r="J108" s="63">
        <f t="shared" si="12"/>
        <v>0</v>
      </c>
    </row>
    <row r="109" spans="1:10" s="68" customFormat="1" ht="15" customHeight="1" x14ac:dyDescent="0.2">
      <c r="A109" s="46" t="s">
        <v>153</v>
      </c>
      <c r="B109" s="206" t="s">
        <v>273</v>
      </c>
      <c r="C109" s="206"/>
      <c r="D109" s="206"/>
      <c r="E109" s="46" t="s">
        <v>241</v>
      </c>
      <c r="F109" s="47">
        <v>3</v>
      </c>
      <c r="G109" s="97"/>
      <c r="H109" s="62">
        <f t="shared" si="13"/>
        <v>0</v>
      </c>
      <c r="I109" s="49">
        <f t="shared" si="11"/>
        <v>0</v>
      </c>
      <c r="J109" s="63">
        <f t="shared" si="12"/>
        <v>0</v>
      </c>
    </row>
    <row r="110" spans="1:10" s="68" customFormat="1" ht="15" customHeight="1" x14ac:dyDescent="0.2">
      <c r="A110" s="46" t="s">
        <v>154</v>
      </c>
      <c r="B110" s="206" t="s">
        <v>274</v>
      </c>
      <c r="C110" s="206"/>
      <c r="D110" s="206"/>
      <c r="E110" s="46" t="s">
        <v>241</v>
      </c>
      <c r="F110" s="47">
        <v>3</v>
      </c>
      <c r="G110" s="97"/>
      <c r="H110" s="62">
        <f t="shared" si="13"/>
        <v>0</v>
      </c>
      <c r="I110" s="49">
        <f t="shared" si="11"/>
        <v>0</v>
      </c>
      <c r="J110" s="63">
        <f t="shared" si="12"/>
        <v>0</v>
      </c>
    </row>
    <row r="111" spans="1:10" s="68" customFormat="1" ht="15" customHeight="1" x14ac:dyDescent="0.2">
      <c r="A111" s="46" t="s">
        <v>275</v>
      </c>
      <c r="B111" s="206" t="s">
        <v>276</v>
      </c>
      <c r="C111" s="206"/>
      <c r="D111" s="206"/>
      <c r="E111" s="46" t="s">
        <v>132</v>
      </c>
      <c r="F111" s="47">
        <v>17</v>
      </c>
      <c r="G111" s="97"/>
      <c r="H111" s="62">
        <f t="shared" si="13"/>
        <v>0</v>
      </c>
      <c r="I111" s="49">
        <f t="shared" si="11"/>
        <v>0</v>
      </c>
      <c r="J111" s="63">
        <f t="shared" si="12"/>
        <v>0</v>
      </c>
    </row>
    <row r="112" spans="1:10" s="68" customFormat="1" ht="15" customHeight="1" x14ac:dyDescent="0.2">
      <c r="A112" s="46"/>
      <c r="B112" s="207" t="s">
        <v>277</v>
      </c>
      <c r="C112" s="207"/>
      <c r="D112" s="207"/>
      <c r="E112" s="64"/>
      <c r="F112" s="65"/>
      <c r="G112" s="38"/>
      <c r="H112" s="64"/>
      <c r="I112" s="64"/>
      <c r="J112" s="66"/>
    </row>
    <row r="113" spans="1:10" s="68" customFormat="1" ht="15" customHeight="1" x14ac:dyDescent="0.2">
      <c r="A113" s="46" t="s">
        <v>155</v>
      </c>
      <c r="B113" s="206" t="s">
        <v>278</v>
      </c>
      <c r="C113" s="206"/>
      <c r="D113" s="206"/>
      <c r="E113" s="46" t="s">
        <v>132</v>
      </c>
      <c r="F113" s="47">
        <v>12</v>
      </c>
      <c r="G113" s="97"/>
      <c r="H113" s="62">
        <f t="shared" ref="H113:H119" si="14">G113*F113</f>
        <v>0</v>
      </c>
      <c r="I113" s="49">
        <f t="shared" ref="I113:I119" si="15">$H$14</f>
        <v>0</v>
      </c>
      <c r="J113" s="63">
        <f>H113*(1+I113)</f>
        <v>0</v>
      </c>
    </row>
    <row r="114" spans="1:10" s="68" customFormat="1" ht="15" customHeight="1" x14ac:dyDescent="0.2">
      <c r="A114" s="46" t="s">
        <v>156</v>
      </c>
      <c r="B114" s="206" t="s">
        <v>279</v>
      </c>
      <c r="C114" s="206"/>
      <c r="D114" s="206"/>
      <c r="E114" s="46" t="s">
        <v>132</v>
      </c>
      <c r="F114" s="47">
        <v>12</v>
      </c>
      <c r="G114" s="97"/>
      <c r="H114" s="62">
        <f t="shared" si="14"/>
        <v>0</v>
      </c>
      <c r="I114" s="49">
        <f t="shared" si="15"/>
        <v>0</v>
      </c>
      <c r="J114" s="63">
        <f t="shared" ref="J114:J119" si="16">H114*(1+I114)</f>
        <v>0</v>
      </c>
    </row>
    <row r="115" spans="1:10" s="68" customFormat="1" ht="15" customHeight="1" x14ac:dyDescent="0.2">
      <c r="A115" s="46" t="s">
        <v>157</v>
      </c>
      <c r="B115" s="206" t="s">
        <v>280</v>
      </c>
      <c r="C115" s="206"/>
      <c r="D115" s="206"/>
      <c r="E115" s="46" t="s">
        <v>132</v>
      </c>
      <c r="F115" s="47">
        <v>12</v>
      </c>
      <c r="G115" s="97"/>
      <c r="H115" s="62">
        <f t="shared" si="14"/>
        <v>0</v>
      </c>
      <c r="I115" s="49">
        <f t="shared" si="15"/>
        <v>0</v>
      </c>
      <c r="J115" s="63">
        <f t="shared" si="16"/>
        <v>0</v>
      </c>
    </row>
    <row r="116" spans="1:10" s="68" customFormat="1" ht="15" customHeight="1" x14ac:dyDescent="0.2">
      <c r="A116" s="46" t="s">
        <v>158</v>
      </c>
      <c r="B116" s="206" t="s">
        <v>281</v>
      </c>
      <c r="C116" s="206"/>
      <c r="D116" s="206"/>
      <c r="E116" s="46" t="s">
        <v>132</v>
      </c>
      <c r="F116" s="47">
        <v>12</v>
      </c>
      <c r="G116" s="97"/>
      <c r="H116" s="62">
        <f t="shared" si="14"/>
        <v>0</v>
      </c>
      <c r="I116" s="49">
        <f t="shared" si="15"/>
        <v>0</v>
      </c>
      <c r="J116" s="63">
        <f t="shared" si="16"/>
        <v>0</v>
      </c>
    </row>
    <row r="117" spans="1:10" s="68" customFormat="1" ht="15" customHeight="1" x14ac:dyDescent="0.2">
      <c r="A117" s="46" t="s">
        <v>282</v>
      </c>
      <c r="B117" s="206" t="s">
        <v>283</v>
      </c>
      <c r="C117" s="206"/>
      <c r="D117" s="206"/>
      <c r="E117" s="46" t="s">
        <v>132</v>
      </c>
      <c r="F117" s="47">
        <v>12</v>
      </c>
      <c r="G117" s="97"/>
      <c r="H117" s="62">
        <f t="shared" si="14"/>
        <v>0</v>
      </c>
      <c r="I117" s="49">
        <f t="shared" si="15"/>
        <v>0</v>
      </c>
      <c r="J117" s="63">
        <f t="shared" si="16"/>
        <v>0</v>
      </c>
    </row>
    <row r="118" spans="1:10" s="68" customFormat="1" ht="15" customHeight="1" x14ac:dyDescent="0.2">
      <c r="A118" s="46" t="s">
        <v>159</v>
      </c>
      <c r="B118" s="206" t="s">
        <v>284</v>
      </c>
      <c r="C118" s="206"/>
      <c r="D118" s="206"/>
      <c r="E118" s="46" t="s">
        <v>241</v>
      </c>
      <c r="F118" s="47">
        <v>20</v>
      </c>
      <c r="G118" s="97"/>
      <c r="H118" s="62">
        <f t="shared" si="14"/>
        <v>0</v>
      </c>
      <c r="I118" s="49">
        <f t="shared" si="15"/>
        <v>0</v>
      </c>
      <c r="J118" s="63">
        <f t="shared" si="16"/>
        <v>0</v>
      </c>
    </row>
    <row r="119" spans="1:10" s="68" customFormat="1" ht="15" customHeight="1" x14ac:dyDescent="0.2">
      <c r="A119" s="46" t="s">
        <v>174</v>
      </c>
      <c r="B119" s="206" t="s">
        <v>285</v>
      </c>
      <c r="C119" s="206"/>
      <c r="D119" s="206"/>
      <c r="E119" s="46" t="s">
        <v>132</v>
      </c>
      <c r="F119" s="47">
        <v>10</v>
      </c>
      <c r="G119" s="97"/>
      <c r="H119" s="62">
        <f t="shared" si="14"/>
        <v>0</v>
      </c>
      <c r="I119" s="49">
        <f t="shared" si="15"/>
        <v>0</v>
      </c>
      <c r="J119" s="63">
        <f t="shared" si="16"/>
        <v>0</v>
      </c>
    </row>
    <row r="120" spans="1:10" s="68" customFormat="1" ht="15" customHeight="1" x14ac:dyDescent="0.2">
      <c r="A120" s="46"/>
      <c r="B120" s="207" t="s">
        <v>124</v>
      </c>
      <c r="C120" s="207"/>
      <c r="D120" s="207"/>
      <c r="E120" s="46"/>
      <c r="F120" s="47"/>
      <c r="G120" s="38"/>
      <c r="H120" s="71"/>
      <c r="I120" s="72"/>
      <c r="J120" s="73"/>
    </row>
    <row r="121" spans="1:10" s="68" customFormat="1" ht="30" customHeight="1" x14ac:dyDescent="0.2">
      <c r="A121" s="46" t="s">
        <v>175</v>
      </c>
      <c r="B121" s="206" t="s">
        <v>286</v>
      </c>
      <c r="C121" s="206"/>
      <c r="D121" s="206"/>
      <c r="E121" s="46" t="s">
        <v>132</v>
      </c>
      <c r="F121" s="47">
        <v>52</v>
      </c>
      <c r="G121" s="97"/>
      <c r="H121" s="62">
        <f t="shared" ref="H121" si="17">G121*F121</f>
        <v>0</v>
      </c>
      <c r="I121" s="49">
        <f t="shared" ref="I121:I127" si="18">$H$14</f>
        <v>0</v>
      </c>
      <c r="J121" s="63">
        <f t="shared" ref="J121" si="19">H121*(1+I121)</f>
        <v>0</v>
      </c>
    </row>
    <row r="122" spans="1:10" s="68" customFormat="1" ht="15" customHeight="1" x14ac:dyDescent="0.2">
      <c r="A122" s="46" t="s">
        <v>176</v>
      </c>
      <c r="B122" s="206" t="s">
        <v>287</v>
      </c>
      <c r="C122" s="206"/>
      <c r="D122" s="206"/>
      <c r="E122" s="46" t="s">
        <v>132</v>
      </c>
      <c r="F122" s="47">
        <v>680</v>
      </c>
      <c r="G122" s="97"/>
      <c r="H122" s="62">
        <f t="shared" ref="H122:H127" si="20">G122*F122</f>
        <v>0</v>
      </c>
      <c r="I122" s="49">
        <f t="shared" si="18"/>
        <v>0</v>
      </c>
      <c r="J122" s="63">
        <f t="shared" ref="J122:J127" si="21">H122*(1+I122)</f>
        <v>0</v>
      </c>
    </row>
    <row r="123" spans="1:10" s="68" customFormat="1" ht="15" customHeight="1" x14ac:dyDescent="0.2">
      <c r="A123" s="46" t="s">
        <v>177</v>
      </c>
      <c r="B123" s="206" t="s">
        <v>285</v>
      </c>
      <c r="C123" s="206"/>
      <c r="D123" s="206"/>
      <c r="E123" s="46" t="s">
        <v>132</v>
      </c>
      <c r="F123" s="47">
        <v>4</v>
      </c>
      <c r="G123" s="97"/>
      <c r="H123" s="62">
        <f t="shared" si="20"/>
        <v>0</v>
      </c>
      <c r="I123" s="49">
        <f t="shared" si="18"/>
        <v>0</v>
      </c>
      <c r="J123" s="63">
        <f t="shared" si="21"/>
        <v>0</v>
      </c>
    </row>
    <row r="124" spans="1:10" s="68" customFormat="1" ht="15" customHeight="1" x14ac:dyDescent="0.2">
      <c r="A124" s="46" t="s">
        <v>178</v>
      </c>
      <c r="B124" s="206" t="s">
        <v>288</v>
      </c>
      <c r="C124" s="206"/>
      <c r="D124" s="206"/>
      <c r="E124" s="46" t="s">
        <v>132</v>
      </c>
      <c r="F124" s="47">
        <v>8</v>
      </c>
      <c r="G124" s="97"/>
      <c r="H124" s="62">
        <f t="shared" si="20"/>
        <v>0</v>
      </c>
      <c r="I124" s="49">
        <f t="shared" si="18"/>
        <v>0</v>
      </c>
      <c r="J124" s="63">
        <f t="shared" si="21"/>
        <v>0</v>
      </c>
    </row>
    <row r="125" spans="1:10" s="68" customFormat="1" ht="15" customHeight="1" x14ac:dyDescent="0.2">
      <c r="A125" s="46" t="s">
        <v>179</v>
      </c>
      <c r="B125" s="206" t="s">
        <v>289</v>
      </c>
      <c r="C125" s="206"/>
      <c r="D125" s="206"/>
      <c r="E125" s="46" t="s">
        <v>241</v>
      </c>
      <c r="F125" s="47">
        <v>190</v>
      </c>
      <c r="G125" s="97"/>
      <c r="H125" s="62">
        <f t="shared" si="20"/>
        <v>0</v>
      </c>
      <c r="I125" s="49">
        <f t="shared" si="18"/>
        <v>0</v>
      </c>
      <c r="J125" s="63">
        <f t="shared" si="21"/>
        <v>0</v>
      </c>
    </row>
    <row r="126" spans="1:10" s="68" customFormat="1" ht="15" customHeight="1" x14ac:dyDescent="0.2">
      <c r="A126" s="46" t="s">
        <v>290</v>
      </c>
      <c r="B126" s="206" t="s">
        <v>291</v>
      </c>
      <c r="C126" s="206"/>
      <c r="D126" s="206"/>
      <c r="E126" s="46" t="s">
        <v>241</v>
      </c>
      <c r="F126" s="47">
        <v>88</v>
      </c>
      <c r="G126" s="97"/>
      <c r="H126" s="62">
        <f t="shared" si="20"/>
        <v>0</v>
      </c>
      <c r="I126" s="49">
        <f t="shared" si="18"/>
        <v>0</v>
      </c>
      <c r="J126" s="63">
        <f t="shared" si="21"/>
        <v>0</v>
      </c>
    </row>
    <row r="127" spans="1:10" s="68" customFormat="1" ht="15" customHeight="1" x14ac:dyDescent="0.2">
      <c r="A127" s="46" t="s">
        <v>180</v>
      </c>
      <c r="B127" s="206" t="s">
        <v>292</v>
      </c>
      <c r="C127" s="206"/>
      <c r="D127" s="206"/>
      <c r="E127" s="46" t="s">
        <v>241</v>
      </c>
      <c r="F127" s="47">
        <v>4</v>
      </c>
      <c r="G127" s="97"/>
      <c r="H127" s="62">
        <f t="shared" si="20"/>
        <v>0</v>
      </c>
      <c r="I127" s="49">
        <f t="shared" si="18"/>
        <v>0</v>
      </c>
      <c r="J127" s="63">
        <f t="shared" si="21"/>
        <v>0</v>
      </c>
    </row>
    <row r="128" spans="1:10" s="68" customFormat="1" ht="15" customHeight="1" x14ac:dyDescent="0.2">
      <c r="A128" s="46"/>
      <c r="B128" s="207" t="s">
        <v>293</v>
      </c>
      <c r="C128" s="207"/>
      <c r="D128" s="207"/>
      <c r="E128" s="46"/>
      <c r="F128" s="47"/>
      <c r="G128" s="38"/>
      <c r="H128" s="71"/>
      <c r="I128" s="72"/>
      <c r="J128" s="73"/>
    </row>
    <row r="129" spans="1:10" s="68" customFormat="1" ht="15" customHeight="1" x14ac:dyDescent="0.2">
      <c r="A129" s="46" t="s">
        <v>181</v>
      </c>
      <c r="B129" s="206" t="s">
        <v>294</v>
      </c>
      <c r="C129" s="206"/>
      <c r="D129" s="206"/>
      <c r="E129" s="46" t="s">
        <v>132</v>
      </c>
      <c r="F129" s="47">
        <v>680</v>
      </c>
      <c r="G129" s="97"/>
      <c r="H129" s="62">
        <f t="shared" ref="H129:H156" si="22">G129*F129</f>
        <v>0</v>
      </c>
      <c r="I129" s="49">
        <f t="shared" ref="I129:I156" si="23">$H$14</f>
        <v>0</v>
      </c>
      <c r="J129" s="63">
        <f t="shared" ref="J129:J156" si="24">H129*(1+I129)</f>
        <v>0</v>
      </c>
    </row>
    <row r="130" spans="1:10" s="68" customFormat="1" ht="15" customHeight="1" x14ac:dyDescent="0.2">
      <c r="A130" s="46" t="s">
        <v>182</v>
      </c>
      <c r="B130" s="206" t="s">
        <v>295</v>
      </c>
      <c r="C130" s="206"/>
      <c r="D130" s="206"/>
      <c r="E130" s="46" t="s">
        <v>132</v>
      </c>
      <c r="F130" s="47">
        <v>470</v>
      </c>
      <c r="G130" s="97"/>
      <c r="H130" s="62">
        <f t="shared" si="22"/>
        <v>0</v>
      </c>
      <c r="I130" s="49">
        <f t="shared" si="23"/>
        <v>0</v>
      </c>
      <c r="J130" s="63">
        <f t="shared" si="24"/>
        <v>0</v>
      </c>
    </row>
    <row r="131" spans="1:10" s="68" customFormat="1" ht="15" customHeight="1" x14ac:dyDescent="0.2">
      <c r="A131" s="46" t="s">
        <v>183</v>
      </c>
      <c r="B131" s="206" t="s">
        <v>296</v>
      </c>
      <c r="C131" s="206"/>
      <c r="D131" s="206"/>
      <c r="E131" s="46" t="s">
        <v>132</v>
      </c>
      <c r="F131" s="47">
        <v>200</v>
      </c>
      <c r="G131" s="97"/>
      <c r="H131" s="62">
        <f t="shared" si="22"/>
        <v>0</v>
      </c>
      <c r="I131" s="49">
        <f t="shared" si="23"/>
        <v>0</v>
      </c>
      <c r="J131" s="63">
        <f t="shared" si="24"/>
        <v>0</v>
      </c>
    </row>
    <row r="132" spans="1:10" s="68" customFormat="1" ht="15" customHeight="1" x14ac:dyDescent="0.2">
      <c r="A132" s="46" t="s">
        <v>184</v>
      </c>
      <c r="B132" s="206" t="s">
        <v>297</v>
      </c>
      <c r="C132" s="206"/>
      <c r="D132" s="206"/>
      <c r="E132" s="46" t="s">
        <v>132</v>
      </c>
      <c r="F132" s="47">
        <v>660</v>
      </c>
      <c r="G132" s="97"/>
      <c r="H132" s="62">
        <f t="shared" si="22"/>
        <v>0</v>
      </c>
      <c r="I132" s="49">
        <f t="shared" si="23"/>
        <v>0</v>
      </c>
      <c r="J132" s="63">
        <f t="shared" si="24"/>
        <v>0</v>
      </c>
    </row>
    <row r="133" spans="1:10" s="68" customFormat="1" ht="15" customHeight="1" x14ac:dyDescent="0.2">
      <c r="A133" s="46" t="s">
        <v>185</v>
      </c>
      <c r="B133" s="206" t="s">
        <v>298</v>
      </c>
      <c r="C133" s="206"/>
      <c r="D133" s="206"/>
      <c r="E133" s="46" t="s">
        <v>132</v>
      </c>
      <c r="F133" s="47">
        <v>360</v>
      </c>
      <c r="G133" s="97"/>
      <c r="H133" s="62">
        <f t="shared" si="22"/>
        <v>0</v>
      </c>
      <c r="I133" s="49">
        <f t="shared" si="23"/>
        <v>0</v>
      </c>
      <c r="J133" s="63">
        <f t="shared" si="24"/>
        <v>0</v>
      </c>
    </row>
    <row r="134" spans="1:10" s="68" customFormat="1" ht="15" customHeight="1" x14ac:dyDescent="0.2">
      <c r="A134" s="46" t="s">
        <v>186</v>
      </c>
      <c r="B134" s="206" t="s">
        <v>299</v>
      </c>
      <c r="C134" s="206"/>
      <c r="D134" s="206"/>
      <c r="E134" s="46" t="s">
        <v>132</v>
      </c>
      <c r="F134" s="47">
        <v>230</v>
      </c>
      <c r="G134" s="97"/>
      <c r="H134" s="62">
        <f t="shared" si="22"/>
        <v>0</v>
      </c>
      <c r="I134" s="49">
        <f t="shared" si="23"/>
        <v>0</v>
      </c>
      <c r="J134" s="63">
        <f t="shared" si="24"/>
        <v>0</v>
      </c>
    </row>
    <row r="135" spans="1:10" s="68" customFormat="1" ht="15" customHeight="1" x14ac:dyDescent="0.2">
      <c r="A135" s="46" t="s">
        <v>187</v>
      </c>
      <c r="B135" s="206" t="s">
        <v>300</v>
      </c>
      <c r="C135" s="206"/>
      <c r="D135" s="206"/>
      <c r="E135" s="46" t="s">
        <v>132</v>
      </c>
      <c r="F135" s="47">
        <v>10</v>
      </c>
      <c r="G135" s="97"/>
      <c r="H135" s="62">
        <f t="shared" si="22"/>
        <v>0</v>
      </c>
      <c r="I135" s="49">
        <f t="shared" si="23"/>
        <v>0</v>
      </c>
      <c r="J135" s="63">
        <f t="shared" si="24"/>
        <v>0</v>
      </c>
    </row>
    <row r="136" spans="1:10" s="68" customFormat="1" ht="15" customHeight="1" x14ac:dyDescent="0.2">
      <c r="A136" s="46" t="s">
        <v>301</v>
      </c>
      <c r="B136" s="206" t="s">
        <v>302</v>
      </c>
      <c r="C136" s="206"/>
      <c r="D136" s="206"/>
      <c r="E136" s="46" t="s">
        <v>132</v>
      </c>
      <c r="F136" s="47">
        <v>10</v>
      </c>
      <c r="G136" s="97"/>
      <c r="H136" s="62">
        <f t="shared" si="22"/>
        <v>0</v>
      </c>
      <c r="I136" s="49">
        <f t="shared" si="23"/>
        <v>0</v>
      </c>
      <c r="J136" s="63">
        <f t="shared" si="24"/>
        <v>0</v>
      </c>
    </row>
    <row r="137" spans="1:10" s="68" customFormat="1" ht="15" customHeight="1" x14ac:dyDescent="0.2">
      <c r="A137" s="46" t="s">
        <v>303</v>
      </c>
      <c r="B137" s="206" t="s">
        <v>304</v>
      </c>
      <c r="C137" s="206"/>
      <c r="D137" s="206"/>
      <c r="E137" s="46" t="s">
        <v>132</v>
      </c>
      <c r="F137" s="47">
        <v>10</v>
      </c>
      <c r="G137" s="97"/>
      <c r="H137" s="62">
        <f t="shared" si="22"/>
        <v>0</v>
      </c>
      <c r="I137" s="49">
        <f t="shared" si="23"/>
        <v>0</v>
      </c>
      <c r="J137" s="63">
        <f t="shared" si="24"/>
        <v>0</v>
      </c>
    </row>
    <row r="138" spans="1:10" s="68" customFormat="1" ht="15" customHeight="1" x14ac:dyDescent="0.2">
      <c r="A138" s="46" t="s">
        <v>305</v>
      </c>
      <c r="B138" s="206" t="s">
        <v>306</v>
      </c>
      <c r="C138" s="206"/>
      <c r="D138" s="206"/>
      <c r="E138" s="46" t="s">
        <v>132</v>
      </c>
      <c r="F138" s="47">
        <v>5</v>
      </c>
      <c r="G138" s="97"/>
      <c r="H138" s="62">
        <f t="shared" si="22"/>
        <v>0</v>
      </c>
      <c r="I138" s="49">
        <f t="shared" si="23"/>
        <v>0</v>
      </c>
      <c r="J138" s="63">
        <f t="shared" si="24"/>
        <v>0</v>
      </c>
    </row>
    <row r="139" spans="1:10" s="68" customFormat="1" ht="15" customHeight="1" x14ac:dyDescent="0.2">
      <c r="A139" s="46" t="s">
        <v>307</v>
      </c>
      <c r="B139" s="206" t="s">
        <v>308</v>
      </c>
      <c r="C139" s="206"/>
      <c r="D139" s="206"/>
      <c r="E139" s="46" t="s">
        <v>132</v>
      </c>
      <c r="F139" s="47">
        <v>5</v>
      </c>
      <c r="G139" s="97"/>
      <c r="H139" s="62">
        <f t="shared" si="22"/>
        <v>0</v>
      </c>
      <c r="I139" s="49">
        <f t="shared" si="23"/>
        <v>0</v>
      </c>
      <c r="J139" s="63">
        <f t="shared" si="24"/>
        <v>0</v>
      </c>
    </row>
    <row r="140" spans="1:10" s="68" customFormat="1" ht="15" customHeight="1" x14ac:dyDescent="0.2">
      <c r="A140" s="46" t="s">
        <v>309</v>
      </c>
      <c r="B140" s="206" t="s">
        <v>310</v>
      </c>
      <c r="C140" s="206"/>
      <c r="D140" s="206"/>
      <c r="E140" s="46" t="s">
        <v>132</v>
      </c>
      <c r="F140" s="47">
        <v>5</v>
      </c>
      <c r="G140" s="97"/>
      <c r="H140" s="62">
        <f t="shared" si="22"/>
        <v>0</v>
      </c>
      <c r="I140" s="49">
        <f t="shared" si="23"/>
        <v>0</v>
      </c>
      <c r="J140" s="63">
        <f t="shared" si="24"/>
        <v>0</v>
      </c>
    </row>
    <row r="141" spans="1:10" s="68" customFormat="1" ht="15" customHeight="1" x14ac:dyDescent="0.2">
      <c r="A141" s="46" t="s">
        <v>311</v>
      </c>
      <c r="B141" s="206" t="s">
        <v>278</v>
      </c>
      <c r="C141" s="206"/>
      <c r="D141" s="206"/>
      <c r="E141" s="46" t="s">
        <v>132</v>
      </c>
      <c r="F141" s="47">
        <v>20</v>
      </c>
      <c r="G141" s="97"/>
      <c r="H141" s="62">
        <f t="shared" si="22"/>
        <v>0</v>
      </c>
      <c r="I141" s="49">
        <f t="shared" si="23"/>
        <v>0</v>
      </c>
      <c r="J141" s="63">
        <f t="shared" si="24"/>
        <v>0</v>
      </c>
    </row>
    <row r="142" spans="1:10" s="68" customFormat="1" ht="15" customHeight="1" x14ac:dyDescent="0.2">
      <c r="A142" s="46" t="s">
        <v>312</v>
      </c>
      <c r="B142" s="206" t="s">
        <v>279</v>
      </c>
      <c r="C142" s="206"/>
      <c r="D142" s="206"/>
      <c r="E142" s="46" t="s">
        <v>132</v>
      </c>
      <c r="F142" s="47">
        <v>20</v>
      </c>
      <c r="G142" s="97"/>
      <c r="H142" s="62">
        <f t="shared" si="22"/>
        <v>0</v>
      </c>
      <c r="I142" s="49">
        <f t="shared" si="23"/>
        <v>0</v>
      </c>
      <c r="J142" s="63">
        <f t="shared" si="24"/>
        <v>0</v>
      </c>
    </row>
    <row r="143" spans="1:10" s="68" customFormat="1" ht="15" customHeight="1" x14ac:dyDescent="0.2">
      <c r="A143" s="46" t="s">
        <v>313</v>
      </c>
      <c r="B143" s="206" t="s">
        <v>280</v>
      </c>
      <c r="C143" s="206"/>
      <c r="D143" s="206"/>
      <c r="E143" s="46" t="s">
        <v>132</v>
      </c>
      <c r="F143" s="47">
        <v>20</v>
      </c>
      <c r="G143" s="97"/>
      <c r="H143" s="62">
        <f t="shared" si="22"/>
        <v>0</v>
      </c>
      <c r="I143" s="49">
        <f t="shared" si="23"/>
        <v>0</v>
      </c>
      <c r="J143" s="63">
        <f t="shared" si="24"/>
        <v>0</v>
      </c>
    </row>
    <row r="144" spans="1:10" s="68" customFormat="1" ht="15" customHeight="1" x14ac:dyDescent="0.2">
      <c r="A144" s="46" t="s">
        <v>314</v>
      </c>
      <c r="B144" s="206" t="s">
        <v>281</v>
      </c>
      <c r="C144" s="206"/>
      <c r="D144" s="206"/>
      <c r="E144" s="46" t="s">
        <v>132</v>
      </c>
      <c r="F144" s="47">
        <v>20</v>
      </c>
      <c r="G144" s="97"/>
      <c r="H144" s="62">
        <f t="shared" si="22"/>
        <v>0</v>
      </c>
      <c r="I144" s="49">
        <f t="shared" si="23"/>
        <v>0</v>
      </c>
      <c r="J144" s="63">
        <f t="shared" si="24"/>
        <v>0</v>
      </c>
    </row>
    <row r="145" spans="1:10" s="68" customFormat="1" ht="15" customHeight="1" x14ac:dyDescent="0.2">
      <c r="A145" s="46" t="s">
        <v>315</v>
      </c>
      <c r="B145" s="206" t="s">
        <v>283</v>
      </c>
      <c r="C145" s="206"/>
      <c r="D145" s="206"/>
      <c r="E145" s="46" t="s">
        <v>132</v>
      </c>
      <c r="F145" s="47">
        <v>20</v>
      </c>
      <c r="G145" s="97"/>
      <c r="H145" s="62">
        <f t="shared" si="22"/>
        <v>0</v>
      </c>
      <c r="I145" s="49">
        <f t="shared" si="23"/>
        <v>0</v>
      </c>
      <c r="J145" s="63">
        <f t="shared" si="24"/>
        <v>0</v>
      </c>
    </row>
    <row r="146" spans="1:10" s="68" customFormat="1" ht="15" customHeight="1" x14ac:dyDescent="0.2">
      <c r="A146" s="46" t="s">
        <v>316</v>
      </c>
      <c r="B146" s="206" t="s">
        <v>317</v>
      </c>
      <c r="C146" s="206"/>
      <c r="D146" s="206"/>
      <c r="E146" s="46" t="s">
        <v>132</v>
      </c>
      <c r="F146" s="47">
        <v>58</v>
      </c>
      <c r="G146" s="97"/>
      <c r="H146" s="62">
        <f t="shared" si="22"/>
        <v>0</v>
      </c>
      <c r="I146" s="49">
        <f t="shared" si="23"/>
        <v>0</v>
      </c>
      <c r="J146" s="63">
        <f t="shared" si="24"/>
        <v>0</v>
      </c>
    </row>
    <row r="147" spans="1:10" s="68" customFormat="1" ht="15" customHeight="1" x14ac:dyDescent="0.2">
      <c r="A147" s="46" t="s">
        <v>318</v>
      </c>
      <c r="B147" s="206" t="s">
        <v>319</v>
      </c>
      <c r="C147" s="206"/>
      <c r="D147" s="206"/>
      <c r="E147" s="46" t="s">
        <v>132</v>
      </c>
      <c r="F147" s="47">
        <v>58</v>
      </c>
      <c r="G147" s="97"/>
      <c r="H147" s="62">
        <f t="shared" si="22"/>
        <v>0</v>
      </c>
      <c r="I147" s="49">
        <f t="shared" si="23"/>
        <v>0</v>
      </c>
      <c r="J147" s="63">
        <f t="shared" si="24"/>
        <v>0</v>
      </c>
    </row>
    <row r="148" spans="1:10" s="68" customFormat="1" ht="15" customHeight="1" x14ac:dyDescent="0.2">
      <c r="A148" s="46" t="s">
        <v>320</v>
      </c>
      <c r="B148" s="206" t="s">
        <v>321</v>
      </c>
      <c r="C148" s="206"/>
      <c r="D148" s="206"/>
      <c r="E148" s="46" t="s">
        <v>132</v>
      </c>
      <c r="F148" s="47">
        <v>58</v>
      </c>
      <c r="G148" s="97"/>
      <c r="H148" s="62">
        <f t="shared" si="22"/>
        <v>0</v>
      </c>
      <c r="I148" s="49">
        <f t="shared" si="23"/>
        <v>0</v>
      </c>
      <c r="J148" s="63">
        <f t="shared" si="24"/>
        <v>0</v>
      </c>
    </row>
    <row r="149" spans="1:10" s="68" customFormat="1" ht="15" customHeight="1" x14ac:dyDescent="0.2">
      <c r="A149" s="46" t="s">
        <v>322</v>
      </c>
      <c r="B149" s="206" t="s">
        <v>323</v>
      </c>
      <c r="C149" s="206"/>
      <c r="D149" s="206"/>
      <c r="E149" s="46" t="s">
        <v>132</v>
      </c>
      <c r="F149" s="47">
        <v>58</v>
      </c>
      <c r="G149" s="97"/>
      <c r="H149" s="62">
        <f t="shared" si="22"/>
        <v>0</v>
      </c>
      <c r="I149" s="49">
        <f t="shared" si="23"/>
        <v>0</v>
      </c>
      <c r="J149" s="63">
        <f t="shared" si="24"/>
        <v>0</v>
      </c>
    </row>
    <row r="150" spans="1:10" s="68" customFormat="1" ht="15" customHeight="1" x14ac:dyDescent="0.2">
      <c r="A150" s="46" t="s">
        <v>324</v>
      </c>
      <c r="B150" s="206" t="s">
        <v>325</v>
      </c>
      <c r="C150" s="206"/>
      <c r="D150" s="206"/>
      <c r="E150" s="46" t="s">
        <v>132</v>
      </c>
      <c r="F150" s="47">
        <v>58</v>
      </c>
      <c r="G150" s="97"/>
      <c r="H150" s="62">
        <f t="shared" si="22"/>
        <v>0</v>
      </c>
      <c r="I150" s="49">
        <f t="shared" si="23"/>
        <v>0</v>
      </c>
      <c r="J150" s="63">
        <f t="shared" si="24"/>
        <v>0</v>
      </c>
    </row>
    <row r="151" spans="1:10" s="68" customFormat="1" ht="15" customHeight="1" x14ac:dyDescent="0.2">
      <c r="A151" s="46" t="s">
        <v>326</v>
      </c>
      <c r="B151" s="206" t="s">
        <v>327</v>
      </c>
      <c r="C151" s="206"/>
      <c r="D151" s="206"/>
      <c r="E151" s="46" t="s">
        <v>241</v>
      </c>
      <c r="F151" s="47">
        <v>100</v>
      </c>
      <c r="G151" s="97"/>
      <c r="H151" s="62">
        <f t="shared" si="22"/>
        <v>0</v>
      </c>
      <c r="I151" s="49">
        <f t="shared" si="23"/>
        <v>0</v>
      </c>
      <c r="J151" s="63">
        <f t="shared" si="24"/>
        <v>0</v>
      </c>
    </row>
    <row r="152" spans="1:10" s="68" customFormat="1" ht="15" customHeight="1" x14ac:dyDescent="0.2">
      <c r="A152" s="46" t="s">
        <v>328</v>
      </c>
      <c r="B152" s="206" t="s">
        <v>329</v>
      </c>
      <c r="C152" s="206"/>
      <c r="D152" s="206"/>
      <c r="E152" s="46" t="s">
        <v>132</v>
      </c>
      <c r="F152" s="47">
        <v>6</v>
      </c>
      <c r="G152" s="97"/>
      <c r="H152" s="62">
        <f t="shared" si="22"/>
        <v>0</v>
      </c>
      <c r="I152" s="49">
        <f t="shared" si="23"/>
        <v>0</v>
      </c>
      <c r="J152" s="63">
        <f t="shared" si="24"/>
        <v>0</v>
      </c>
    </row>
    <row r="153" spans="1:10" s="68" customFormat="1" ht="15" customHeight="1" x14ac:dyDescent="0.2">
      <c r="A153" s="46" t="s">
        <v>330</v>
      </c>
      <c r="B153" s="206" t="s">
        <v>331</v>
      </c>
      <c r="C153" s="206"/>
      <c r="D153" s="206"/>
      <c r="E153" s="46" t="s">
        <v>132</v>
      </c>
      <c r="F153" s="47">
        <v>6</v>
      </c>
      <c r="G153" s="97"/>
      <c r="H153" s="62">
        <f t="shared" si="22"/>
        <v>0</v>
      </c>
      <c r="I153" s="49">
        <f t="shared" si="23"/>
        <v>0</v>
      </c>
      <c r="J153" s="63">
        <f t="shared" si="24"/>
        <v>0</v>
      </c>
    </row>
    <row r="154" spans="1:10" s="68" customFormat="1" ht="15" customHeight="1" x14ac:dyDescent="0.2">
      <c r="A154" s="46" t="s">
        <v>332</v>
      </c>
      <c r="B154" s="206" t="s">
        <v>284</v>
      </c>
      <c r="C154" s="206"/>
      <c r="D154" s="206"/>
      <c r="E154" s="46" t="s">
        <v>132</v>
      </c>
      <c r="F154" s="47">
        <v>10</v>
      </c>
      <c r="G154" s="97"/>
      <c r="H154" s="62">
        <f t="shared" si="22"/>
        <v>0</v>
      </c>
      <c r="I154" s="49">
        <f t="shared" si="23"/>
        <v>0</v>
      </c>
      <c r="J154" s="63">
        <f t="shared" si="24"/>
        <v>0</v>
      </c>
    </row>
    <row r="155" spans="1:10" s="68" customFormat="1" ht="15" customHeight="1" x14ac:dyDescent="0.2">
      <c r="A155" s="46" t="s">
        <v>333</v>
      </c>
      <c r="B155" s="206" t="s">
        <v>334</v>
      </c>
      <c r="C155" s="206"/>
      <c r="D155" s="206"/>
      <c r="E155" s="46" t="s">
        <v>132</v>
      </c>
      <c r="F155" s="47">
        <v>2</v>
      </c>
      <c r="G155" s="97"/>
      <c r="H155" s="62">
        <f t="shared" si="22"/>
        <v>0</v>
      </c>
      <c r="I155" s="49">
        <f t="shared" si="23"/>
        <v>0</v>
      </c>
      <c r="J155" s="63">
        <f t="shared" si="24"/>
        <v>0</v>
      </c>
    </row>
    <row r="156" spans="1:10" s="68" customFormat="1" ht="15" customHeight="1" x14ac:dyDescent="0.2">
      <c r="A156" s="46" t="s">
        <v>335</v>
      </c>
      <c r="B156" s="206" t="s">
        <v>336</v>
      </c>
      <c r="C156" s="206"/>
      <c r="D156" s="206"/>
      <c r="E156" s="46" t="s">
        <v>132</v>
      </c>
      <c r="F156" s="47">
        <v>8</v>
      </c>
      <c r="G156" s="97"/>
      <c r="H156" s="62">
        <f t="shared" si="22"/>
        <v>0</v>
      </c>
      <c r="I156" s="49">
        <f t="shared" si="23"/>
        <v>0</v>
      </c>
      <c r="J156" s="63">
        <f t="shared" si="24"/>
        <v>0</v>
      </c>
    </row>
    <row r="157" spans="1:10" s="68" customFormat="1" ht="15" customHeight="1" x14ac:dyDescent="0.2">
      <c r="A157" s="46"/>
      <c r="B157" s="207" t="s">
        <v>131</v>
      </c>
      <c r="C157" s="207"/>
      <c r="D157" s="207"/>
      <c r="E157" s="46"/>
      <c r="F157" s="47"/>
      <c r="G157" s="38"/>
      <c r="H157" s="71"/>
      <c r="I157" s="72"/>
      <c r="J157" s="73"/>
    </row>
    <row r="158" spans="1:10" s="68" customFormat="1" ht="15" customHeight="1" x14ac:dyDescent="0.2">
      <c r="A158" s="46" t="s">
        <v>337</v>
      </c>
      <c r="B158" s="206" t="s">
        <v>338</v>
      </c>
      <c r="C158" s="206"/>
      <c r="D158" s="206"/>
      <c r="E158" s="46" t="s">
        <v>241</v>
      </c>
      <c r="F158" s="47">
        <v>1</v>
      </c>
      <c r="G158" s="97"/>
      <c r="H158" s="62">
        <f t="shared" ref="H158:H169" si="25">G158*F158</f>
        <v>0</v>
      </c>
      <c r="I158" s="49">
        <f t="shared" ref="I158:I169" si="26">$H$14</f>
        <v>0</v>
      </c>
      <c r="J158" s="63">
        <f t="shared" ref="J158:J169" si="27">H158*(1+I158)</f>
        <v>0</v>
      </c>
    </row>
    <row r="159" spans="1:10" s="68" customFormat="1" ht="15" customHeight="1" x14ac:dyDescent="0.2">
      <c r="A159" s="46" t="s">
        <v>339</v>
      </c>
      <c r="B159" s="206" t="s">
        <v>340</v>
      </c>
      <c r="C159" s="206"/>
      <c r="D159" s="206"/>
      <c r="E159" s="46" t="s">
        <v>241</v>
      </c>
      <c r="F159" s="47">
        <v>1</v>
      </c>
      <c r="G159" s="97"/>
      <c r="H159" s="62">
        <f t="shared" si="25"/>
        <v>0</v>
      </c>
      <c r="I159" s="49">
        <f t="shared" si="26"/>
        <v>0</v>
      </c>
      <c r="J159" s="63">
        <f t="shared" si="27"/>
        <v>0</v>
      </c>
    </row>
    <row r="160" spans="1:10" s="68" customFormat="1" ht="15" customHeight="1" x14ac:dyDescent="0.2">
      <c r="A160" s="46" t="s">
        <v>341</v>
      </c>
      <c r="B160" s="206" t="s">
        <v>342</v>
      </c>
      <c r="C160" s="206"/>
      <c r="D160" s="206"/>
      <c r="E160" s="46" t="s">
        <v>241</v>
      </c>
      <c r="F160" s="47">
        <v>1</v>
      </c>
      <c r="G160" s="97"/>
      <c r="H160" s="62">
        <f t="shared" si="25"/>
        <v>0</v>
      </c>
      <c r="I160" s="49">
        <f t="shared" si="26"/>
        <v>0</v>
      </c>
      <c r="J160" s="63">
        <f t="shared" si="27"/>
        <v>0</v>
      </c>
    </row>
    <row r="161" spans="1:10" s="68" customFormat="1" ht="15" customHeight="1" x14ac:dyDescent="0.2">
      <c r="A161" s="46" t="s">
        <v>343</v>
      </c>
      <c r="B161" s="206" t="s">
        <v>344</v>
      </c>
      <c r="C161" s="206"/>
      <c r="D161" s="206"/>
      <c r="E161" s="46" t="s">
        <v>241</v>
      </c>
      <c r="F161" s="47">
        <v>3</v>
      </c>
      <c r="G161" s="97"/>
      <c r="H161" s="62">
        <f t="shared" si="25"/>
        <v>0</v>
      </c>
      <c r="I161" s="49">
        <f t="shared" si="26"/>
        <v>0</v>
      </c>
      <c r="J161" s="63">
        <f t="shared" si="27"/>
        <v>0</v>
      </c>
    </row>
    <row r="162" spans="1:10" s="68" customFormat="1" ht="15" customHeight="1" x14ac:dyDescent="0.2">
      <c r="A162" s="46" t="s">
        <v>345</v>
      </c>
      <c r="B162" s="206" t="s">
        <v>346</v>
      </c>
      <c r="C162" s="206"/>
      <c r="D162" s="206"/>
      <c r="E162" s="46" t="s">
        <v>241</v>
      </c>
      <c r="F162" s="47">
        <v>1</v>
      </c>
      <c r="G162" s="97"/>
      <c r="H162" s="62">
        <f t="shared" si="25"/>
        <v>0</v>
      </c>
      <c r="I162" s="49">
        <f t="shared" si="26"/>
        <v>0</v>
      </c>
      <c r="J162" s="63">
        <f t="shared" si="27"/>
        <v>0</v>
      </c>
    </row>
    <row r="163" spans="1:10" s="68" customFormat="1" ht="15" customHeight="1" x14ac:dyDescent="0.2">
      <c r="A163" s="46" t="s">
        <v>347</v>
      </c>
      <c r="B163" s="206" t="s">
        <v>348</v>
      </c>
      <c r="C163" s="206"/>
      <c r="D163" s="206"/>
      <c r="E163" s="46" t="s">
        <v>241</v>
      </c>
      <c r="F163" s="47">
        <v>1</v>
      </c>
      <c r="G163" s="97"/>
      <c r="H163" s="62">
        <f t="shared" si="25"/>
        <v>0</v>
      </c>
      <c r="I163" s="49">
        <f t="shared" si="26"/>
        <v>0</v>
      </c>
      <c r="J163" s="63">
        <f t="shared" si="27"/>
        <v>0</v>
      </c>
    </row>
    <row r="164" spans="1:10" s="68" customFormat="1" ht="15" customHeight="1" x14ac:dyDescent="0.2">
      <c r="A164" s="46" t="s">
        <v>349</v>
      </c>
      <c r="B164" s="206" t="s">
        <v>350</v>
      </c>
      <c r="C164" s="206"/>
      <c r="D164" s="206"/>
      <c r="E164" s="46" t="s">
        <v>241</v>
      </c>
      <c r="F164" s="47">
        <v>1</v>
      </c>
      <c r="G164" s="97"/>
      <c r="H164" s="62">
        <f t="shared" si="25"/>
        <v>0</v>
      </c>
      <c r="I164" s="49">
        <f t="shared" si="26"/>
        <v>0</v>
      </c>
      <c r="J164" s="63">
        <f t="shared" si="27"/>
        <v>0</v>
      </c>
    </row>
    <row r="165" spans="1:10" s="68" customFormat="1" ht="15" customHeight="1" x14ac:dyDescent="0.2">
      <c r="A165" s="46" t="s">
        <v>351</v>
      </c>
      <c r="B165" s="206" t="s">
        <v>352</v>
      </c>
      <c r="C165" s="206"/>
      <c r="D165" s="206"/>
      <c r="E165" s="46" t="s">
        <v>241</v>
      </c>
      <c r="F165" s="47">
        <v>1</v>
      </c>
      <c r="G165" s="97"/>
      <c r="H165" s="62">
        <f t="shared" si="25"/>
        <v>0</v>
      </c>
      <c r="I165" s="49">
        <f t="shared" si="26"/>
        <v>0</v>
      </c>
      <c r="J165" s="63">
        <f t="shared" si="27"/>
        <v>0</v>
      </c>
    </row>
    <row r="166" spans="1:10" s="68" customFormat="1" ht="15" customHeight="1" x14ac:dyDescent="0.2">
      <c r="A166" s="46" t="s">
        <v>353</v>
      </c>
      <c r="B166" s="206" t="s">
        <v>354</v>
      </c>
      <c r="C166" s="206"/>
      <c r="D166" s="206"/>
      <c r="E166" s="46" t="s">
        <v>241</v>
      </c>
      <c r="F166" s="47">
        <v>11</v>
      </c>
      <c r="G166" s="97"/>
      <c r="H166" s="62">
        <f t="shared" si="25"/>
        <v>0</v>
      </c>
      <c r="I166" s="49">
        <f t="shared" si="26"/>
        <v>0</v>
      </c>
      <c r="J166" s="63">
        <f t="shared" si="27"/>
        <v>0</v>
      </c>
    </row>
    <row r="167" spans="1:10" s="68" customFormat="1" ht="15" customHeight="1" x14ac:dyDescent="0.2">
      <c r="A167" s="46" t="s">
        <v>355</v>
      </c>
      <c r="B167" s="206" t="s">
        <v>356</v>
      </c>
      <c r="C167" s="206"/>
      <c r="D167" s="206"/>
      <c r="E167" s="46" t="s">
        <v>241</v>
      </c>
      <c r="F167" s="47">
        <v>24</v>
      </c>
      <c r="G167" s="97"/>
      <c r="H167" s="62">
        <f t="shared" si="25"/>
        <v>0</v>
      </c>
      <c r="I167" s="49">
        <f t="shared" si="26"/>
        <v>0</v>
      </c>
      <c r="J167" s="63">
        <f t="shared" si="27"/>
        <v>0</v>
      </c>
    </row>
    <row r="168" spans="1:10" s="68" customFormat="1" ht="15" customHeight="1" x14ac:dyDescent="0.2">
      <c r="A168" s="46" t="s">
        <v>357</v>
      </c>
      <c r="B168" s="206" t="s">
        <v>358</v>
      </c>
      <c r="C168" s="206"/>
      <c r="D168" s="206"/>
      <c r="E168" s="46" t="s">
        <v>241</v>
      </c>
      <c r="F168" s="47">
        <v>1</v>
      </c>
      <c r="G168" s="97"/>
      <c r="H168" s="62">
        <f t="shared" si="25"/>
        <v>0</v>
      </c>
      <c r="I168" s="49">
        <f t="shared" si="26"/>
        <v>0</v>
      </c>
      <c r="J168" s="63">
        <f t="shared" si="27"/>
        <v>0</v>
      </c>
    </row>
    <row r="169" spans="1:10" s="68" customFormat="1" ht="15" customHeight="1" x14ac:dyDescent="0.2">
      <c r="A169" s="46" t="s">
        <v>359</v>
      </c>
      <c r="B169" s="206" t="s">
        <v>360</v>
      </c>
      <c r="C169" s="206"/>
      <c r="D169" s="206"/>
      <c r="E169" s="46" t="s">
        <v>241</v>
      </c>
      <c r="F169" s="47">
        <v>4</v>
      </c>
      <c r="G169" s="97"/>
      <c r="H169" s="62">
        <f t="shared" si="25"/>
        <v>0</v>
      </c>
      <c r="I169" s="49">
        <f t="shared" si="26"/>
        <v>0</v>
      </c>
      <c r="J169" s="63">
        <f t="shared" si="27"/>
        <v>0</v>
      </c>
    </row>
    <row r="170" spans="1:10" s="68" customFormat="1" ht="15" customHeight="1" x14ac:dyDescent="0.2">
      <c r="A170" s="46"/>
      <c r="B170" s="207" t="s">
        <v>133</v>
      </c>
      <c r="C170" s="207"/>
      <c r="D170" s="207"/>
      <c r="E170" s="46"/>
      <c r="F170" s="47"/>
      <c r="G170" s="38"/>
      <c r="H170" s="71"/>
      <c r="I170" s="72"/>
      <c r="J170" s="73"/>
    </row>
    <row r="171" spans="1:10" s="68" customFormat="1" ht="15" customHeight="1" x14ac:dyDescent="0.2">
      <c r="A171" s="46" t="s">
        <v>361</v>
      </c>
      <c r="B171" s="206" t="s">
        <v>362</v>
      </c>
      <c r="C171" s="206"/>
      <c r="D171" s="206"/>
      <c r="E171" s="46" t="s">
        <v>241</v>
      </c>
      <c r="F171" s="47">
        <v>63</v>
      </c>
      <c r="G171" s="97"/>
      <c r="H171" s="62">
        <f t="shared" ref="H171:H172" si="28">G171*F171</f>
        <v>0</v>
      </c>
      <c r="I171" s="49">
        <f t="shared" ref="I171:I181" si="29">$H$14</f>
        <v>0</v>
      </c>
      <c r="J171" s="63">
        <f t="shared" ref="J171:J172" si="30">H171*(1+I171)</f>
        <v>0</v>
      </c>
    </row>
    <row r="172" spans="1:10" s="68" customFormat="1" ht="30" customHeight="1" x14ac:dyDescent="0.2">
      <c r="A172" s="46" t="s">
        <v>363</v>
      </c>
      <c r="B172" s="206" t="s">
        <v>479</v>
      </c>
      <c r="C172" s="206"/>
      <c r="D172" s="206"/>
      <c r="E172" s="46" t="s">
        <v>241</v>
      </c>
      <c r="F172" s="47">
        <v>25</v>
      </c>
      <c r="G172" s="97"/>
      <c r="H172" s="62">
        <f t="shared" si="28"/>
        <v>0</v>
      </c>
      <c r="I172" s="49">
        <f t="shared" si="29"/>
        <v>0</v>
      </c>
      <c r="J172" s="63">
        <f t="shared" si="30"/>
        <v>0</v>
      </c>
    </row>
    <row r="173" spans="1:10" s="68" customFormat="1" ht="15" customHeight="1" x14ac:dyDescent="0.2">
      <c r="A173" s="46" t="s">
        <v>364</v>
      </c>
      <c r="B173" s="206" t="s">
        <v>365</v>
      </c>
      <c r="C173" s="206"/>
      <c r="D173" s="206"/>
      <c r="E173" s="46" t="s">
        <v>241</v>
      </c>
      <c r="F173" s="47">
        <v>6</v>
      </c>
      <c r="G173" s="97"/>
      <c r="H173" s="62">
        <f t="shared" ref="H173:H181" si="31">G173*F173</f>
        <v>0</v>
      </c>
      <c r="I173" s="49">
        <f t="shared" si="29"/>
        <v>0</v>
      </c>
      <c r="J173" s="63">
        <f t="shared" ref="J173:J181" si="32">H173*(1+I173)</f>
        <v>0</v>
      </c>
    </row>
    <row r="174" spans="1:10" s="68" customFormat="1" ht="15" customHeight="1" x14ac:dyDescent="0.2">
      <c r="A174" s="46" t="s">
        <v>366</v>
      </c>
      <c r="B174" s="206" t="s">
        <v>367</v>
      </c>
      <c r="C174" s="206"/>
      <c r="D174" s="206"/>
      <c r="E174" s="46" t="s">
        <v>241</v>
      </c>
      <c r="F174" s="47">
        <v>1</v>
      </c>
      <c r="G174" s="97"/>
      <c r="H174" s="62">
        <f t="shared" si="31"/>
        <v>0</v>
      </c>
      <c r="I174" s="49">
        <f t="shared" si="29"/>
        <v>0</v>
      </c>
      <c r="J174" s="63">
        <f t="shared" si="32"/>
        <v>0</v>
      </c>
    </row>
    <row r="175" spans="1:10" s="68" customFormat="1" ht="15" customHeight="1" x14ac:dyDescent="0.2">
      <c r="A175" s="46" t="s">
        <v>368</v>
      </c>
      <c r="B175" s="206" t="s">
        <v>369</v>
      </c>
      <c r="C175" s="206"/>
      <c r="D175" s="206"/>
      <c r="E175" s="46" t="s">
        <v>241</v>
      </c>
      <c r="F175" s="47">
        <v>1</v>
      </c>
      <c r="G175" s="97"/>
      <c r="H175" s="62">
        <f t="shared" si="31"/>
        <v>0</v>
      </c>
      <c r="I175" s="49">
        <f t="shared" si="29"/>
        <v>0</v>
      </c>
      <c r="J175" s="63">
        <f t="shared" si="32"/>
        <v>0</v>
      </c>
    </row>
    <row r="176" spans="1:10" s="68" customFormat="1" ht="15" customHeight="1" x14ac:dyDescent="0.2">
      <c r="A176" s="46" t="s">
        <v>370</v>
      </c>
      <c r="B176" s="206" t="s">
        <v>371</v>
      </c>
      <c r="C176" s="206"/>
      <c r="D176" s="206"/>
      <c r="E176" s="46" t="s">
        <v>241</v>
      </c>
      <c r="F176" s="47">
        <v>1</v>
      </c>
      <c r="G176" s="97"/>
      <c r="H176" s="62">
        <f t="shared" si="31"/>
        <v>0</v>
      </c>
      <c r="I176" s="49">
        <f t="shared" si="29"/>
        <v>0</v>
      </c>
      <c r="J176" s="63">
        <f t="shared" si="32"/>
        <v>0</v>
      </c>
    </row>
    <row r="177" spans="1:10" s="68" customFormat="1" ht="15" customHeight="1" x14ac:dyDescent="0.2">
      <c r="A177" s="46" t="s">
        <v>372</v>
      </c>
      <c r="B177" s="206" t="s">
        <v>369</v>
      </c>
      <c r="C177" s="206"/>
      <c r="D177" s="206"/>
      <c r="E177" s="46" t="s">
        <v>241</v>
      </c>
      <c r="F177" s="47">
        <v>1</v>
      </c>
      <c r="G177" s="97"/>
      <c r="H177" s="62">
        <f t="shared" si="31"/>
        <v>0</v>
      </c>
      <c r="I177" s="49">
        <f t="shared" si="29"/>
        <v>0</v>
      </c>
      <c r="J177" s="63">
        <f t="shared" si="32"/>
        <v>0</v>
      </c>
    </row>
    <row r="178" spans="1:10" s="68" customFormat="1" ht="15" customHeight="1" x14ac:dyDescent="0.2">
      <c r="A178" s="46" t="s">
        <v>373</v>
      </c>
      <c r="B178" s="206" t="s">
        <v>374</v>
      </c>
      <c r="C178" s="206"/>
      <c r="D178" s="206"/>
      <c r="E178" s="46" t="s">
        <v>241</v>
      </c>
      <c r="F178" s="47">
        <v>3</v>
      </c>
      <c r="G178" s="97"/>
      <c r="H178" s="62">
        <f t="shared" si="31"/>
        <v>0</v>
      </c>
      <c r="I178" s="49">
        <f t="shared" si="29"/>
        <v>0</v>
      </c>
      <c r="J178" s="63">
        <f t="shared" si="32"/>
        <v>0</v>
      </c>
    </row>
    <row r="179" spans="1:10" s="68" customFormat="1" ht="15" customHeight="1" x14ac:dyDescent="0.2">
      <c r="A179" s="46" t="s">
        <v>375</v>
      </c>
      <c r="B179" s="206" t="s">
        <v>376</v>
      </c>
      <c r="C179" s="206"/>
      <c r="D179" s="206"/>
      <c r="E179" s="46" t="s">
        <v>241</v>
      </c>
      <c r="F179" s="47">
        <v>34</v>
      </c>
      <c r="G179" s="97"/>
      <c r="H179" s="62">
        <f t="shared" si="31"/>
        <v>0</v>
      </c>
      <c r="I179" s="49">
        <f t="shared" si="29"/>
        <v>0</v>
      </c>
      <c r="J179" s="63">
        <f t="shared" si="32"/>
        <v>0</v>
      </c>
    </row>
    <row r="180" spans="1:10" s="68" customFormat="1" ht="15" customHeight="1" x14ac:dyDescent="0.2">
      <c r="A180" s="46" t="s">
        <v>377</v>
      </c>
      <c r="B180" s="206" t="s">
        <v>378</v>
      </c>
      <c r="C180" s="206"/>
      <c r="D180" s="206"/>
      <c r="E180" s="46" t="s">
        <v>241</v>
      </c>
      <c r="F180" s="47">
        <v>1</v>
      </c>
      <c r="G180" s="97"/>
      <c r="H180" s="62">
        <f t="shared" si="31"/>
        <v>0</v>
      </c>
      <c r="I180" s="49">
        <f t="shared" si="29"/>
        <v>0</v>
      </c>
      <c r="J180" s="63">
        <f t="shared" si="32"/>
        <v>0</v>
      </c>
    </row>
    <row r="181" spans="1:10" s="68" customFormat="1" ht="15" customHeight="1" x14ac:dyDescent="0.2">
      <c r="A181" s="46" t="s">
        <v>379</v>
      </c>
      <c r="B181" s="206" t="s">
        <v>380</v>
      </c>
      <c r="C181" s="206"/>
      <c r="D181" s="206"/>
      <c r="E181" s="46" t="s">
        <v>241</v>
      </c>
      <c r="F181" s="47">
        <v>144</v>
      </c>
      <c r="G181" s="97"/>
      <c r="H181" s="62">
        <f t="shared" si="31"/>
        <v>0</v>
      </c>
      <c r="I181" s="49">
        <f t="shared" si="29"/>
        <v>0</v>
      </c>
      <c r="J181" s="63">
        <f t="shared" si="32"/>
        <v>0</v>
      </c>
    </row>
    <row r="182" spans="1:10" s="68" customFormat="1" ht="15" customHeight="1" x14ac:dyDescent="0.2">
      <c r="A182" s="36"/>
      <c r="B182" s="225" t="s">
        <v>6</v>
      </c>
      <c r="C182" s="225"/>
      <c r="D182" s="225"/>
      <c r="E182" s="74"/>
      <c r="F182" s="75"/>
      <c r="G182" s="39"/>
      <c r="H182" s="61">
        <f>SUM(H97:H181)</f>
        <v>0</v>
      </c>
      <c r="I182" s="61"/>
      <c r="J182" s="58">
        <f>SUM(J97:J181)</f>
        <v>0</v>
      </c>
    </row>
    <row r="183" spans="1:10" s="68" customFormat="1" ht="15" customHeight="1" x14ac:dyDescent="0.2">
      <c r="A183" s="223"/>
      <c r="B183" s="224"/>
      <c r="C183" s="224"/>
      <c r="D183" s="224"/>
      <c r="E183" s="224"/>
      <c r="F183" s="224"/>
      <c r="G183" s="224"/>
      <c r="H183" s="224"/>
      <c r="I183" s="224"/>
      <c r="J183" s="224"/>
    </row>
    <row r="184" spans="1:10" s="68" customFormat="1" ht="15" customHeight="1" x14ac:dyDescent="0.2">
      <c r="A184" s="67" t="s">
        <v>30</v>
      </c>
      <c r="B184" s="226" t="s">
        <v>31</v>
      </c>
      <c r="C184" s="226"/>
      <c r="D184" s="226"/>
      <c r="E184" s="226"/>
      <c r="F184" s="226"/>
      <c r="G184" s="226"/>
      <c r="H184" s="226"/>
      <c r="I184" s="226"/>
      <c r="J184" s="226"/>
    </row>
    <row r="185" spans="1:10" s="68" customFormat="1" ht="15" customHeight="1" x14ac:dyDescent="0.2">
      <c r="A185" s="76"/>
      <c r="B185" s="208" t="s">
        <v>478</v>
      </c>
      <c r="C185" s="209"/>
      <c r="D185" s="210"/>
      <c r="E185" s="77"/>
      <c r="F185" s="77"/>
      <c r="G185" s="77"/>
      <c r="H185" s="77"/>
      <c r="I185" s="77"/>
      <c r="J185" s="77"/>
    </row>
    <row r="186" spans="1:10" s="68" customFormat="1" ht="15" customHeight="1" x14ac:dyDescent="0.2">
      <c r="A186" s="46" t="s">
        <v>32</v>
      </c>
      <c r="B186" s="206" t="s">
        <v>287</v>
      </c>
      <c r="C186" s="206"/>
      <c r="D186" s="206"/>
      <c r="E186" s="46" t="s">
        <v>132</v>
      </c>
      <c r="F186" s="47">
        <v>26</v>
      </c>
      <c r="G186" s="97"/>
      <c r="H186" s="62">
        <f t="shared" ref="H186:H191" si="33">G186*F186</f>
        <v>0</v>
      </c>
      <c r="I186" s="49">
        <f t="shared" ref="I186:I191" si="34">$H$14</f>
        <v>0</v>
      </c>
      <c r="J186" s="63">
        <f t="shared" ref="J186:J191" si="35">H186*(1+I186)</f>
        <v>0</v>
      </c>
    </row>
    <row r="187" spans="1:10" s="68" customFormat="1" ht="15" customHeight="1" x14ac:dyDescent="0.2">
      <c r="A187" s="46" t="s">
        <v>381</v>
      </c>
      <c r="B187" s="206" t="s">
        <v>382</v>
      </c>
      <c r="C187" s="206"/>
      <c r="D187" s="206"/>
      <c r="E187" s="46" t="s">
        <v>132</v>
      </c>
      <c r="F187" s="47">
        <v>10</v>
      </c>
      <c r="G187" s="97"/>
      <c r="H187" s="62">
        <f t="shared" si="33"/>
        <v>0</v>
      </c>
      <c r="I187" s="49">
        <f t="shared" si="34"/>
        <v>0</v>
      </c>
      <c r="J187" s="63">
        <f t="shared" si="35"/>
        <v>0</v>
      </c>
    </row>
    <row r="188" spans="1:10" s="68" customFormat="1" ht="15" customHeight="1" x14ac:dyDescent="0.2">
      <c r="A188" s="46" t="s">
        <v>383</v>
      </c>
      <c r="B188" s="206" t="s">
        <v>384</v>
      </c>
      <c r="C188" s="206"/>
      <c r="D188" s="206"/>
      <c r="E188" s="46" t="s">
        <v>132</v>
      </c>
      <c r="F188" s="47">
        <v>30</v>
      </c>
      <c r="G188" s="97"/>
      <c r="H188" s="62">
        <f t="shared" si="33"/>
        <v>0</v>
      </c>
      <c r="I188" s="49">
        <f t="shared" si="34"/>
        <v>0</v>
      </c>
      <c r="J188" s="63">
        <f t="shared" si="35"/>
        <v>0</v>
      </c>
    </row>
    <row r="189" spans="1:10" s="68" customFormat="1" ht="15" customHeight="1" x14ac:dyDescent="0.2">
      <c r="A189" s="46" t="s">
        <v>385</v>
      </c>
      <c r="B189" s="206" t="s">
        <v>289</v>
      </c>
      <c r="C189" s="206"/>
      <c r="D189" s="206"/>
      <c r="E189" s="46" t="s">
        <v>241</v>
      </c>
      <c r="F189" s="47">
        <v>6</v>
      </c>
      <c r="G189" s="97"/>
      <c r="H189" s="62">
        <f t="shared" si="33"/>
        <v>0</v>
      </c>
      <c r="I189" s="49">
        <f t="shared" si="34"/>
        <v>0</v>
      </c>
      <c r="J189" s="63">
        <f t="shared" si="35"/>
        <v>0</v>
      </c>
    </row>
    <row r="190" spans="1:10" s="68" customFormat="1" ht="15" customHeight="1" x14ac:dyDescent="0.2">
      <c r="A190" s="46" t="s">
        <v>386</v>
      </c>
      <c r="B190" s="206" t="s">
        <v>387</v>
      </c>
      <c r="C190" s="206"/>
      <c r="D190" s="206"/>
      <c r="E190" s="46" t="s">
        <v>241</v>
      </c>
      <c r="F190" s="47">
        <v>6</v>
      </c>
      <c r="G190" s="97"/>
      <c r="H190" s="62">
        <f t="shared" si="33"/>
        <v>0</v>
      </c>
      <c r="I190" s="49">
        <f t="shared" si="34"/>
        <v>0</v>
      </c>
      <c r="J190" s="63">
        <f t="shared" si="35"/>
        <v>0</v>
      </c>
    </row>
    <row r="191" spans="1:10" s="68" customFormat="1" ht="15" customHeight="1" x14ac:dyDescent="0.2">
      <c r="A191" s="46" t="s">
        <v>388</v>
      </c>
      <c r="B191" s="206" t="s">
        <v>389</v>
      </c>
      <c r="C191" s="206"/>
      <c r="D191" s="206"/>
      <c r="E191" s="46" t="s">
        <v>241</v>
      </c>
      <c r="F191" s="47">
        <v>2</v>
      </c>
      <c r="G191" s="97"/>
      <c r="H191" s="62">
        <f t="shared" si="33"/>
        <v>0</v>
      </c>
      <c r="I191" s="49">
        <f t="shared" si="34"/>
        <v>0</v>
      </c>
      <c r="J191" s="63">
        <f t="shared" si="35"/>
        <v>0</v>
      </c>
    </row>
    <row r="192" spans="1:10" s="68" customFormat="1" ht="15" customHeight="1" x14ac:dyDescent="0.2">
      <c r="A192" s="46"/>
      <c r="B192" s="207" t="s">
        <v>390</v>
      </c>
      <c r="C192" s="207"/>
      <c r="D192" s="207"/>
      <c r="E192" s="46"/>
      <c r="F192" s="47"/>
      <c r="G192" s="38"/>
      <c r="H192" s="62"/>
      <c r="I192" s="49"/>
      <c r="J192" s="63"/>
    </row>
    <row r="193" spans="1:10" s="68" customFormat="1" ht="15" customHeight="1" x14ac:dyDescent="0.2">
      <c r="A193" s="46" t="s">
        <v>391</v>
      </c>
      <c r="B193" s="206" t="s">
        <v>392</v>
      </c>
      <c r="C193" s="206"/>
      <c r="D193" s="206"/>
      <c r="E193" s="46" t="s">
        <v>241</v>
      </c>
      <c r="F193" s="47">
        <v>16</v>
      </c>
      <c r="G193" s="97"/>
      <c r="H193" s="62">
        <f t="shared" ref="H193:H194" si="36">G193*F193</f>
        <v>0</v>
      </c>
      <c r="I193" s="49">
        <f>$H$14</f>
        <v>0</v>
      </c>
      <c r="J193" s="63">
        <f t="shared" ref="J193:J194" si="37">H193*(1+I193)</f>
        <v>0</v>
      </c>
    </row>
    <row r="194" spans="1:10" s="68" customFormat="1" ht="15" customHeight="1" x14ac:dyDescent="0.2">
      <c r="A194" s="46" t="s">
        <v>393</v>
      </c>
      <c r="B194" s="206" t="s">
        <v>471</v>
      </c>
      <c r="C194" s="206"/>
      <c r="D194" s="206"/>
      <c r="E194" s="46" t="s">
        <v>241</v>
      </c>
      <c r="F194" s="47">
        <v>2</v>
      </c>
      <c r="G194" s="97"/>
      <c r="H194" s="62">
        <f t="shared" si="36"/>
        <v>0</v>
      </c>
      <c r="I194" s="49">
        <f>$H$14</f>
        <v>0</v>
      </c>
      <c r="J194" s="63">
        <f t="shared" si="37"/>
        <v>0</v>
      </c>
    </row>
    <row r="195" spans="1:10" s="68" customFormat="1" ht="15" customHeight="1" x14ac:dyDescent="0.2">
      <c r="A195" s="46"/>
      <c r="B195" s="207" t="s">
        <v>394</v>
      </c>
      <c r="C195" s="207"/>
      <c r="D195" s="207"/>
      <c r="E195" s="46"/>
      <c r="F195" s="47"/>
      <c r="G195" s="38"/>
      <c r="H195" s="62"/>
      <c r="I195" s="49"/>
      <c r="J195" s="63"/>
    </row>
    <row r="196" spans="1:10" s="68" customFormat="1" ht="15" customHeight="1" x14ac:dyDescent="0.2">
      <c r="A196" s="46" t="s">
        <v>395</v>
      </c>
      <c r="B196" s="206" t="s">
        <v>396</v>
      </c>
      <c r="C196" s="206"/>
      <c r="D196" s="206"/>
      <c r="E196" s="46" t="s">
        <v>132</v>
      </c>
      <c r="F196" s="47">
        <v>850</v>
      </c>
      <c r="G196" s="97"/>
      <c r="H196" s="62">
        <f t="shared" ref="H196" si="38">G196*F196</f>
        <v>0</v>
      </c>
      <c r="I196" s="49">
        <f>$H$14</f>
        <v>0</v>
      </c>
      <c r="J196" s="63">
        <f t="shared" ref="J196" si="39">H196*(1+I196)</f>
        <v>0</v>
      </c>
    </row>
    <row r="197" spans="1:10" s="68" customFormat="1" ht="15" customHeight="1" x14ac:dyDescent="0.2">
      <c r="A197" s="36"/>
      <c r="B197" s="225" t="s">
        <v>6</v>
      </c>
      <c r="C197" s="225"/>
      <c r="D197" s="225"/>
      <c r="E197" s="74"/>
      <c r="F197" s="75"/>
      <c r="G197" s="38"/>
      <c r="H197" s="61">
        <f>SUM(H186:H196)</f>
        <v>0</v>
      </c>
      <c r="I197" s="61"/>
      <c r="J197" s="58">
        <f>SUM(J186:J196)</f>
        <v>0</v>
      </c>
    </row>
    <row r="198" spans="1:10" s="68" customFormat="1" ht="15" customHeight="1" x14ac:dyDescent="0.2">
      <c r="A198" s="223"/>
      <c r="B198" s="224"/>
      <c r="C198" s="224"/>
      <c r="D198" s="224"/>
      <c r="E198" s="224"/>
      <c r="F198" s="224"/>
      <c r="G198" s="224"/>
      <c r="H198" s="224"/>
      <c r="I198" s="224"/>
      <c r="J198" s="224"/>
    </row>
    <row r="199" spans="1:10" s="33" customFormat="1" ht="15" customHeight="1" x14ac:dyDescent="0.2">
      <c r="A199" s="34" t="s">
        <v>33</v>
      </c>
      <c r="B199" s="221" t="s">
        <v>100</v>
      </c>
      <c r="C199" s="221"/>
      <c r="D199" s="221"/>
      <c r="E199" s="221"/>
      <c r="F199" s="221"/>
      <c r="G199" s="221"/>
      <c r="H199" s="221"/>
      <c r="I199" s="221"/>
      <c r="J199" s="221"/>
    </row>
    <row r="200" spans="1:10" s="33" customFormat="1" ht="15" customHeight="1" x14ac:dyDescent="0.2">
      <c r="A200" s="35" t="s">
        <v>34</v>
      </c>
      <c r="B200" s="222" t="s">
        <v>118</v>
      </c>
      <c r="C200" s="222"/>
      <c r="D200" s="222"/>
      <c r="E200" s="35"/>
      <c r="F200" s="51"/>
      <c r="G200" s="38"/>
      <c r="H200" s="38">
        <v>0</v>
      </c>
      <c r="I200" s="57"/>
      <c r="J200" s="50">
        <f>H200*(1+I200)</f>
        <v>0</v>
      </c>
    </row>
    <row r="201" spans="1:10" s="33" customFormat="1" ht="15" customHeight="1" x14ac:dyDescent="0.2">
      <c r="A201" s="35"/>
      <c r="B201" s="246" t="s">
        <v>6</v>
      </c>
      <c r="C201" s="247"/>
      <c r="D201" s="248"/>
      <c r="E201" s="42"/>
      <c r="F201" s="51"/>
      <c r="G201" s="38"/>
      <c r="H201" s="44">
        <f>SUM(H200:H200)</f>
        <v>0</v>
      </c>
      <c r="I201" s="44"/>
      <c r="J201" s="45">
        <f>SUM(J200:J200)</f>
        <v>0</v>
      </c>
    </row>
    <row r="202" spans="1:10" s="33" customFormat="1" ht="15" customHeight="1" x14ac:dyDescent="0.2">
      <c r="A202" s="219"/>
      <c r="B202" s="220"/>
      <c r="C202" s="220"/>
      <c r="D202" s="220"/>
      <c r="E202" s="220"/>
      <c r="F202" s="220"/>
      <c r="G202" s="220"/>
      <c r="H202" s="220"/>
      <c r="I202" s="220"/>
      <c r="J202" s="220"/>
    </row>
    <row r="203" spans="1:10" s="33" customFormat="1" ht="15" customHeight="1" x14ac:dyDescent="0.2">
      <c r="A203" s="34" t="s">
        <v>35</v>
      </c>
      <c r="B203" s="221" t="s">
        <v>36</v>
      </c>
      <c r="C203" s="221"/>
      <c r="D203" s="221"/>
      <c r="E203" s="221"/>
      <c r="F203" s="221"/>
      <c r="G203" s="221"/>
      <c r="H203" s="221"/>
      <c r="I203" s="221"/>
      <c r="J203" s="221"/>
    </row>
    <row r="204" spans="1:10" s="33" customFormat="1" ht="15" customHeight="1" x14ac:dyDescent="0.2">
      <c r="A204" s="35" t="s">
        <v>37</v>
      </c>
      <c r="B204" s="206" t="s">
        <v>397</v>
      </c>
      <c r="C204" s="206"/>
      <c r="D204" s="206"/>
      <c r="E204" s="46" t="s">
        <v>122</v>
      </c>
      <c r="F204" s="78">
        <v>32</v>
      </c>
      <c r="G204" s="97"/>
      <c r="H204" s="62">
        <f t="shared" ref="H204" si="40">G204*F204</f>
        <v>0</v>
      </c>
      <c r="I204" s="49">
        <f>$H$13</f>
        <v>0</v>
      </c>
      <c r="J204" s="63">
        <f>H204*(1+I204)</f>
        <v>0</v>
      </c>
    </row>
    <row r="205" spans="1:10" s="33" customFormat="1" ht="15" customHeight="1" x14ac:dyDescent="0.2">
      <c r="A205" s="35"/>
      <c r="B205" s="227" t="s">
        <v>6</v>
      </c>
      <c r="C205" s="227"/>
      <c r="D205" s="227"/>
      <c r="E205" s="42"/>
      <c r="F205" s="43"/>
      <c r="G205" s="38"/>
      <c r="H205" s="44">
        <f>SUM(H204:H204)</f>
        <v>0</v>
      </c>
      <c r="I205" s="44"/>
      <c r="J205" s="45">
        <f>SUM(J204:J204)</f>
        <v>0</v>
      </c>
    </row>
    <row r="206" spans="1:10" s="33" customFormat="1" ht="15" customHeight="1" x14ac:dyDescent="0.2">
      <c r="A206" s="219"/>
      <c r="B206" s="220"/>
      <c r="C206" s="220"/>
      <c r="D206" s="220"/>
      <c r="E206" s="220"/>
      <c r="F206" s="220"/>
      <c r="G206" s="220"/>
      <c r="H206" s="220"/>
      <c r="I206" s="220"/>
      <c r="J206" s="220"/>
    </row>
    <row r="207" spans="1:10" s="33" customFormat="1" ht="15" customHeight="1" x14ac:dyDescent="0.2">
      <c r="A207" s="34" t="s">
        <v>38</v>
      </c>
      <c r="B207" s="221" t="s">
        <v>39</v>
      </c>
      <c r="C207" s="221"/>
      <c r="D207" s="221"/>
      <c r="E207" s="221"/>
      <c r="F207" s="221"/>
      <c r="G207" s="221"/>
      <c r="H207" s="221"/>
      <c r="I207" s="221"/>
      <c r="J207" s="221"/>
    </row>
    <row r="208" spans="1:10" s="33" customFormat="1" ht="15" customHeight="1" x14ac:dyDescent="0.2">
      <c r="A208" s="35" t="s">
        <v>40</v>
      </c>
      <c r="B208" s="222" t="s">
        <v>118</v>
      </c>
      <c r="C208" s="222"/>
      <c r="D208" s="222"/>
      <c r="E208" s="35"/>
      <c r="F208" s="37"/>
      <c r="G208" s="38"/>
      <c r="H208" s="38">
        <v>0</v>
      </c>
      <c r="I208" s="57"/>
      <c r="J208" s="50">
        <v>0</v>
      </c>
    </row>
    <row r="209" spans="1:10" s="33" customFormat="1" ht="15" customHeight="1" x14ac:dyDescent="0.2">
      <c r="A209" s="35"/>
      <c r="B209" s="227" t="s">
        <v>6</v>
      </c>
      <c r="C209" s="227"/>
      <c r="D209" s="227"/>
      <c r="E209" s="35"/>
      <c r="F209" s="43"/>
      <c r="G209" s="38"/>
      <c r="H209" s="44">
        <v>0</v>
      </c>
      <c r="I209" s="38"/>
      <c r="J209" s="58">
        <f>J208</f>
        <v>0</v>
      </c>
    </row>
    <row r="210" spans="1:10" s="33" customFormat="1" ht="15" customHeight="1" x14ac:dyDescent="0.2">
      <c r="A210" s="219"/>
      <c r="B210" s="220"/>
      <c r="C210" s="220"/>
      <c r="D210" s="220"/>
      <c r="E210" s="220"/>
      <c r="F210" s="220"/>
      <c r="G210" s="220"/>
      <c r="H210" s="220"/>
      <c r="I210" s="220"/>
      <c r="J210" s="220"/>
    </row>
    <row r="211" spans="1:10" s="33" customFormat="1" ht="15" customHeight="1" x14ac:dyDescent="0.2">
      <c r="A211" s="34" t="s">
        <v>41</v>
      </c>
      <c r="B211" s="234" t="s">
        <v>74</v>
      </c>
      <c r="C211" s="235"/>
      <c r="D211" s="235"/>
      <c r="E211" s="235"/>
      <c r="F211" s="235"/>
      <c r="G211" s="235"/>
      <c r="H211" s="235"/>
      <c r="I211" s="235"/>
      <c r="J211" s="235"/>
    </row>
    <row r="212" spans="1:10" s="33" customFormat="1" ht="30" customHeight="1" x14ac:dyDescent="0.2">
      <c r="A212" s="46" t="s">
        <v>42</v>
      </c>
      <c r="B212" s="206" t="s">
        <v>398</v>
      </c>
      <c r="C212" s="206"/>
      <c r="D212" s="206"/>
      <c r="E212" s="46" t="s">
        <v>122</v>
      </c>
      <c r="F212" s="78">
        <v>106</v>
      </c>
      <c r="G212" s="97"/>
      <c r="H212" s="62">
        <f t="shared" ref="H212:H217" si="41">G212*F212</f>
        <v>0</v>
      </c>
      <c r="I212" s="49">
        <f>$H$14</f>
        <v>0</v>
      </c>
      <c r="J212" s="63">
        <f>H212*(1+I212)</f>
        <v>0</v>
      </c>
    </row>
    <row r="213" spans="1:10" s="33" customFormat="1" ht="30" customHeight="1" x14ac:dyDescent="0.2">
      <c r="A213" s="46" t="s">
        <v>190</v>
      </c>
      <c r="B213" s="206" t="s">
        <v>399</v>
      </c>
      <c r="C213" s="206"/>
      <c r="D213" s="206"/>
      <c r="E213" s="46" t="s">
        <v>122</v>
      </c>
      <c r="F213" s="78">
        <v>80</v>
      </c>
      <c r="G213" s="97"/>
      <c r="H213" s="62">
        <f t="shared" si="41"/>
        <v>0</v>
      </c>
      <c r="I213" s="49">
        <f>$H$14</f>
        <v>0</v>
      </c>
      <c r="J213" s="63">
        <f t="shared" ref="J213:J217" si="42">H213*(1+I213)</f>
        <v>0</v>
      </c>
    </row>
    <row r="214" spans="1:10" s="33" customFormat="1" ht="15" customHeight="1" x14ac:dyDescent="0.2">
      <c r="A214" s="46" t="s">
        <v>191</v>
      </c>
      <c r="B214" s="206" t="s">
        <v>400</v>
      </c>
      <c r="C214" s="206"/>
      <c r="D214" s="206"/>
      <c r="E214" s="46" t="s">
        <v>122</v>
      </c>
      <c r="F214" s="78">
        <v>146</v>
      </c>
      <c r="G214" s="97"/>
      <c r="H214" s="62">
        <f t="shared" si="41"/>
        <v>0</v>
      </c>
      <c r="I214" s="49">
        <f>$H$13</f>
        <v>0</v>
      </c>
      <c r="J214" s="63">
        <f t="shared" si="42"/>
        <v>0</v>
      </c>
    </row>
    <row r="215" spans="1:10" s="33" customFormat="1" ht="15" customHeight="1" x14ac:dyDescent="0.2">
      <c r="A215" s="46" t="s">
        <v>193</v>
      </c>
      <c r="B215" s="206" t="s">
        <v>401</v>
      </c>
      <c r="C215" s="206"/>
      <c r="D215" s="206"/>
      <c r="E215" s="46" t="s">
        <v>122</v>
      </c>
      <c r="F215" s="78">
        <v>146</v>
      </c>
      <c r="G215" s="97"/>
      <c r="H215" s="62">
        <f t="shared" si="41"/>
        <v>0</v>
      </c>
      <c r="I215" s="49">
        <f>$H$13</f>
        <v>0</v>
      </c>
      <c r="J215" s="63">
        <f t="shared" si="42"/>
        <v>0</v>
      </c>
    </row>
    <row r="216" spans="1:10" s="33" customFormat="1" ht="15" customHeight="1" x14ac:dyDescent="0.2">
      <c r="A216" s="46" t="s">
        <v>194</v>
      </c>
      <c r="B216" s="206" t="s">
        <v>402</v>
      </c>
      <c r="C216" s="206"/>
      <c r="D216" s="206"/>
      <c r="E216" s="46" t="s">
        <v>122</v>
      </c>
      <c r="F216" s="78">
        <v>96</v>
      </c>
      <c r="G216" s="97"/>
      <c r="H216" s="62">
        <f t="shared" si="41"/>
        <v>0</v>
      </c>
      <c r="I216" s="49">
        <f>$H$13</f>
        <v>0</v>
      </c>
      <c r="J216" s="63">
        <f t="shared" si="42"/>
        <v>0</v>
      </c>
    </row>
    <row r="217" spans="1:10" s="33" customFormat="1" ht="30" customHeight="1" x14ac:dyDescent="0.2">
      <c r="A217" s="46" t="s">
        <v>195</v>
      </c>
      <c r="B217" s="206" t="s">
        <v>403</v>
      </c>
      <c r="C217" s="206"/>
      <c r="D217" s="206"/>
      <c r="E217" s="46" t="s">
        <v>122</v>
      </c>
      <c r="F217" s="78">
        <v>50</v>
      </c>
      <c r="G217" s="97"/>
      <c r="H217" s="62">
        <f t="shared" si="41"/>
        <v>0</v>
      </c>
      <c r="I217" s="49">
        <f>$H$13</f>
        <v>0</v>
      </c>
      <c r="J217" s="63">
        <f t="shared" si="42"/>
        <v>0</v>
      </c>
    </row>
    <row r="218" spans="1:10" s="33" customFormat="1" ht="15" customHeight="1" x14ac:dyDescent="0.2">
      <c r="A218" s="35"/>
      <c r="B218" s="227" t="s">
        <v>6</v>
      </c>
      <c r="C218" s="227"/>
      <c r="D218" s="227"/>
      <c r="E218" s="42"/>
      <c r="F218" s="43"/>
      <c r="G218" s="38"/>
      <c r="H218" s="44">
        <f>SUM(H212:H217)</f>
        <v>0</v>
      </c>
      <c r="I218" s="44"/>
      <c r="J218" s="58">
        <f>SUM(J212:J217)</f>
        <v>0</v>
      </c>
    </row>
    <row r="219" spans="1:10" s="33" customFormat="1" ht="15" customHeight="1" x14ac:dyDescent="0.2">
      <c r="A219" s="219"/>
      <c r="B219" s="220"/>
      <c r="C219" s="220"/>
      <c r="D219" s="220"/>
      <c r="E219" s="220"/>
      <c r="F219" s="220"/>
      <c r="G219" s="220"/>
      <c r="H219" s="220"/>
      <c r="I219" s="220"/>
      <c r="J219" s="220"/>
    </row>
    <row r="220" spans="1:10" s="33" customFormat="1" ht="15" customHeight="1" x14ac:dyDescent="0.2">
      <c r="A220" s="34" t="s">
        <v>43</v>
      </c>
      <c r="B220" s="221" t="s">
        <v>44</v>
      </c>
      <c r="C220" s="221"/>
      <c r="D220" s="221"/>
      <c r="E220" s="221"/>
      <c r="F220" s="221"/>
      <c r="G220" s="221"/>
      <c r="H220" s="221"/>
      <c r="I220" s="221"/>
      <c r="J220" s="221"/>
    </row>
    <row r="221" spans="1:10" s="33" customFormat="1" ht="15" customHeight="1" x14ac:dyDescent="0.2">
      <c r="A221" s="35" t="s">
        <v>45</v>
      </c>
      <c r="B221" s="206" t="s">
        <v>404</v>
      </c>
      <c r="C221" s="206"/>
      <c r="D221" s="206"/>
      <c r="E221" s="79" t="s">
        <v>122</v>
      </c>
      <c r="F221" s="78">
        <v>2</v>
      </c>
      <c r="G221" s="97"/>
      <c r="H221" s="62">
        <f t="shared" ref="H221" si="43">G221*F221</f>
        <v>0</v>
      </c>
      <c r="I221" s="49">
        <f>$H$13</f>
        <v>0</v>
      </c>
      <c r="J221" s="63">
        <f>H221*(1+I221)</f>
        <v>0</v>
      </c>
    </row>
    <row r="222" spans="1:10" s="33" customFormat="1" ht="15" customHeight="1" x14ac:dyDescent="0.2">
      <c r="A222" s="35"/>
      <c r="B222" s="227" t="s">
        <v>6</v>
      </c>
      <c r="C222" s="227"/>
      <c r="D222" s="227"/>
      <c r="E222" s="35"/>
      <c r="F222" s="43"/>
      <c r="G222" s="38"/>
      <c r="H222" s="44">
        <f>H221</f>
        <v>0</v>
      </c>
      <c r="I222" s="38"/>
      <c r="J222" s="80">
        <f>J221</f>
        <v>0</v>
      </c>
    </row>
    <row r="223" spans="1:10" s="33" customFormat="1" ht="15" customHeight="1" x14ac:dyDescent="0.2">
      <c r="A223" s="219"/>
      <c r="B223" s="220"/>
      <c r="C223" s="220"/>
      <c r="D223" s="220"/>
      <c r="E223" s="220"/>
      <c r="F223" s="220"/>
      <c r="G223" s="220"/>
      <c r="H223" s="220"/>
      <c r="I223" s="220"/>
      <c r="J223" s="220"/>
    </row>
    <row r="224" spans="1:10" s="33" customFormat="1" ht="15" customHeight="1" x14ac:dyDescent="0.2">
      <c r="A224" s="34" t="s">
        <v>46</v>
      </c>
      <c r="B224" s="221" t="s">
        <v>47</v>
      </c>
      <c r="C224" s="221"/>
      <c r="D224" s="221"/>
      <c r="E224" s="221"/>
      <c r="F224" s="221"/>
      <c r="G224" s="221"/>
      <c r="H224" s="221"/>
      <c r="I224" s="221"/>
      <c r="J224" s="221"/>
    </row>
    <row r="225" spans="1:10" s="33" customFormat="1" ht="15" customHeight="1" x14ac:dyDescent="0.2">
      <c r="A225" s="46"/>
      <c r="B225" s="207" t="s">
        <v>405</v>
      </c>
      <c r="C225" s="207"/>
      <c r="D225" s="207"/>
      <c r="E225" s="79"/>
      <c r="F225" s="78"/>
      <c r="G225" s="39"/>
      <c r="H225" s="39"/>
      <c r="I225" s="40"/>
      <c r="J225" s="39"/>
    </row>
    <row r="226" spans="1:10" s="33" customFormat="1" ht="15" customHeight="1" x14ac:dyDescent="0.2">
      <c r="A226" s="46" t="s">
        <v>48</v>
      </c>
      <c r="B226" s="206" t="s">
        <v>443</v>
      </c>
      <c r="C226" s="206"/>
      <c r="D226" s="206"/>
      <c r="E226" s="79" t="s">
        <v>122</v>
      </c>
      <c r="F226" s="78">
        <v>135</v>
      </c>
      <c r="G226" s="97"/>
      <c r="H226" s="62">
        <f t="shared" ref="H226:H229" si="44">G226*F226</f>
        <v>0</v>
      </c>
      <c r="I226" s="49">
        <f>$H$13</f>
        <v>0</v>
      </c>
      <c r="J226" s="63">
        <f>H226*(1+I226)</f>
        <v>0</v>
      </c>
    </row>
    <row r="227" spans="1:10" s="33" customFormat="1" ht="15" customHeight="1" x14ac:dyDescent="0.2">
      <c r="A227" s="46" t="s">
        <v>145</v>
      </c>
      <c r="B227" s="206" t="s">
        <v>444</v>
      </c>
      <c r="C227" s="206"/>
      <c r="D227" s="206"/>
      <c r="E227" s="79" t="s">
        <v>122</v>
      </c>
      <c r="F227" s="78">
        <v>330</v>
      </c>
      <c r="G227" s="97"/>
      <c r="H227" s="62">
        <f t="shared" si="44"/>
        <v>0</v>
      </c>
      <c r="I227" s="49">
        <f>$H$13</f>
        <v>0</v>
      </c>
      <c r="J227" s="63">
        <f>H227*(1+I227)</f>
        <v>0</v>
      </c>
    </row>
    <row r="228" spans="1:10" s="33" customFormat="1" ht="15" customHeight="1" x14ac:dyDescent="0.2">
      <c r="A228" s="46" t="s">
        <v>406</v>
      </c>
      <c r="B228" s="206" t="s">
        <v>446</v>
      </c>
      <c r="C228" s="206"/>
      <c r="D228" s="206"/>
      <c r="E228" s="79" t="s">
        <v>122</v>
      </c>
      <c r="F228" s="78">
        <v>135</v>
      </c>
      <c r="G228" s="97"/>
      <c r="H228" s="62">
        <f t="shared" si="44"/>
        <v>0</v>
      </c>
      <c r="I228" s="49">
        <f>$H$13</f>
        <v>0</v>
      </c>
      <c r="J228" s="63">
        <f>H228*(1+I228)</f>
        <v>0</v>
      </c>
    </row>
    <row r="229" spans="1:10" s="33" customFormat="1" ht="15" customHeight="1" x14ac:dyDescent="0.2">
      <c r="A229" s="46" t="s">
        <v>407</v>
      </c>
      <c r="B229" s="206" t="s">
        <v>445</v>
      </c>
      <c r="C229" s="206"/>
      <c r="D229" s="206"/>
      <c r="E229" s="79" t="s">
        <v>122</v>
      </c>
      <c r="F229" s="78">
        <v>330</v>
      </c>
      <c r="G229" s="97"/>
      <c r="H229" s="62">
        <f t="shared" si="44"/>
        <v>0</v>
      </c>
      <c r="I229" s="49">
        <f>$H$13</f>
        <v>0</v>
      </c>
      <c r="J229" s="63">
        <f>H229*(1+I229)</f>
        <v>0</v>
      </c>
    </row>
    <row r="230" spans="1:10" s="33" customFormat="1" ht="15" customHeight="1" x14ac:dyDescent="0.2">
      <c r="A230" s="46"/>
      <c r="B230" s="207" t="s">
        <v>408</v>
      </c>
      <c r="C230" s="207"/>
      <c r="D230" s="207"/>
      <c r="E230" s="79"/>
      <c r="F230" s="78"/>
      <c r="G230" s="39"/>
      <c r="H230" s="62"/>
      <c r="I230" s="49"/>
      <c r="J230" s="63"/>
    </row>
    <row r="231" spans="1:10" s="33" customFormat="1" ht="15" customHeight="1" x14ac:dyDescent="0.2">
      <c r="A231" s="46" t="s">
        <v>409</v>
      </c>
      <c r="B231" s="206" t="s">
        <v>410</v>
      </c>
      <c r="C231" s="206"/>
      <c r="D231" s="206"/>
      <c r="E231" s="79" t="s">
        <v>122</v>
      </c>
      <c r="F231" s="78">
        <v>50</v>
      </c>
      <c r="G231" s="97"/>
      <c r="H231" s="62">
        <f t="shared" ref="H231:H234" si="45">G231*F231</f>
        <v>0</v>
      </c>
      <c r="I231" s="49">
        <f>$H$13</f>
        <v>0</v>
      </c>
      <c r="J231" s="63">
        <f t="shared" ref="J231" si="46">H231*(1+I231)</f>
        <v>0</v>
      </c>
    </row>
    <row r="232" spans="1:10" s="33" customFormat="1" ht="15" customHeight="1" x14ac:dyDescent="0.2">
      <c r="A232" s="46" t="s">
        <v>411</v>
      </c>
      <c r="B232" s="206" t="s">
        <v>445</v>
      </c>
      <c r="C232" s="206"/>
      <c r="D232" s="206"/>
      <c r="E232" s="79" t="s">
        <v>122</v>
      </c>
      <c r="F232" s="78">
        <v>50</v>
      </c>
      <c r="G232" s="97"/>
      <c r="H232" s="62">
        <f t="shared" si="45"/>
        <v>0</v>
      </c>
      <c r="I232" s="49">
        <f>$H$13</f>
        <v>0</v>
      </c>
      <c r="J232" s="63">
        <f>H232*(1+I232)</f>
        <v>0</v>
      </c>
    </row>
    <row r="233" spans="1:10" s="33" customFormat="1" ht="15" customHeight="1" x14ac:dyDescent="0.2">
      <c r="A233" s="46" t="s">
        <v>412</v>
      </c>
      <c r="B233" s="206" t="s">
        <v>413</v>
      </c>
      <c r="C233" s="206"/>
      <c r="D233" s="206"/>
      <c r="E233" s="79" t="s">
        <v>122</v>
      </c>
      <c r="F233" s="78">
        <v>20</v>
      </c>
      <c r="G233" s="97"/>
      <c r="H233" s="62">
        <f t="shared" si="45"/>
        <v>0</v>
      </c>
      <c r="I233" s="49">
        <f>$H$13</f>
        <v>0</v>
      </c>
      <c r="J233" s="63">
        <f>H233*(1+I233)</f>
        <v>0</v>
      </c>
    </row>
    <row r="234" spans="1:10" s="33" customFormat="1" ht="15" customHeight="1" x14ac:dyDescent="0.2">
      <c r="A234" s="46" t="s">
        <v>414</v>
      </c>
      <c r="B234" s="206" t="s">
        <v>415</v>
      </c>
      <c r="C234" s="206"/>
      <c r="D234" s="206"/>
      <c r="E234" s="79" t="s">
        <v>122</v>
      </c>
      <c r="F234" s="78">
        <v>70</v>
      </c>
      <c r="G234" s="97"/>
      <c r="H234" s="62">
        <f t="shared" si="45"/>
        <v>0</v>
      </c>
      <c r="I234" s="49">
        <f>$H$13</f>
        <v>0</v>
      </c>
      <c r="J234" s="63">
        <f>H234*(1+I234)</f>
        <v>0</v>
      </c>
    </row>
    <row r="235" spans="1:10" s="33" customFormat="1" ht="15" customHeight="1" x14ac:dyDescent="0.2">
      <c r="A235" s="46"/>
      <c r="B235" s="207" t="s">
        <v>253</v>
      </c>
      <c r="C235" s="207"/>
      <c r="D235" s="207"/>
      <c r="E235" s="79"/>
      <c r="F235" s="78"/>
      <c r="G235" s="39"/>
      <c r="H235" s="62"/>
      <c r="I235" s="49"/>
      <c r="J235" s="63"/>
    </row>
    <row r="236" spans="1:10" s="33" customFormat="1" ht="15" customHeight="1" x14ac:dyDescent="0.2">
      <c r="A236" s="46" t="s">
        <v>416</v>
      </c>
      <c r="B236" s="206" t="s">
        <v>417</v>
      </c>
      <c r="C236" s="206"/>
      <c r="D236" s="206"/>
      <c r="E236" s="79" t="s">
        <v>122</v>
      </c>
      <c r="F236" s="78">
        <v>14</v>
      </c>
      <c r="G236" s="97"/>
      <c r="H236" s="62">
        <f t="shared" ref="H236" si="47">G236*F236</f>
        <v>0</v>
      </c>
      <c r="I236" s="49">
        <f>$H$13</f>
        <v>0</v>
      </c>
      <c r="J236" s="63">
        <f t="shared" ref="J236" si="48">H236*(1+I236)</f>
        <v>0</v>
      </c>
    </row>
    <row r="237" spans="1:10" s="33" customFormat="1" ht="15" customHeight="1" x14ac:dyDescent="0.2">
      <c r="A237" s="46"/>
      <c r="B237" s="207" t="s">
        <v>255</v>
      </c>
      <c r="C237" s="207"/>
      <c r="D237" s="207"/>
      <c r="E237" s="79"/>
      <c r="F237" s="78"/>
      <c r="G237" s="39"/>
      <c r="H237" s="62"/>
      <c r="I237" s="49"/>
      <c r="J237" s="63"/>
    </row>
    <row r="238" spans="1:10" s="33" customFormat="1" ht="30" customHeight="1" x14ac:dyDescent="0.2">
      <c r="A238" s="46" t="s">
        <v>418</v>
      </c>
      <c r="B238" s="206" t="s">
        <v>419</v>
      </c>
      <c r="C238" s="206"/>
      <c r="D238" s="206"/>
      <c r="E238" s="79" t="s">
        <v>122</v>
      </c>
      <c r="F238" s="78">
        <v>12</v>
      </c>
      <c r="G238" s="97"/>
      <c r="H238" s="62">
        <f t="shared" ref="H238:H241" si="49">G238*F238</f>
        <v>0</v>
      </c>
      <c r="I238" s="49">
        <f>$H$13</f>
        <v>0</v>
      </c>
      <c r="J238" s="63">
        <f t="shared" ref="J238:J241" si="50">H238*(1+I238)</f>
        <v>0</v>
      </c>
    </row>
    <row r="239" spans="1:10" s="33" customFormat="1" ht="15" customHeight="1" x14ac:dyDescent="0.2">
      <c r="A239" s="46" t="s">
        <v>420</v>
      </c>
      <c r="B239" s="206" t="s">
        <v>421</v>
      </c>
      <c r="C239" s="206"/>
      <c r="D239" s="206"/>
      <c r="E239" s="79" t="s">
        <v>122</v>
      </c>
      <c r="F239" s="78">
        <v>12</v>
      </c>
      <c r="G239" s="97"/>
      <c r="H239" s="62">
        <f t="shared" si="49"/>
        <v>0</v>
      </c>
      <c r="I239" s="49">
        <f>$H$13</f>
        <v>0</v>
      </c>
      <c r="J239" s="63">
        <f t="shared" si="50"/>
        <v>0</v>
      </c>
    </row>
    <row r="240" spans="1:10" s="33" customFormat="1" ht="30" customHeight="1" x14ac:dyDescent="0.2">
      <c r="A240" s="46" t="s">
        <v>422</v>
      </c>
      <c r="B240" s="206" t="s">
        <v>423</v>
      </c>
      <c r="C240" s="206"/>
      <c r="D240" s="206"/>
      <c r="E240" s="79" t="s">
        <v>122</v>
      </c>
      <c r="F240" s="78">
        <v>52</v>
      </c>
      <c r="G240" s="97"/>
      <c r="H240" s="62">
        <f t="shared" si="49"/>
        <v>0</v>
      </c>
      <c r="I240" s="49">
        <f>$H$13</f>
        <v>0</v>
      </c>
      <c r="J240" s="63">
        <f t="shared" si="50"/>
        <v>0</v>
      </c>
    </row>
    <row r="241" spans="1:10" s="33" customFormat="1" ht="15" customHeight="1" x14ac:dyDescent="0.2">
      <c r="A241" s="46" t="s">
        <v>424</v>
      </c>
      <c r="B241" s="206" t="s">
        <v>425</v>
      </c>
      <c r="C241" s="206"/>
      <c r="D241" s="206"/>
      <c r="E241" s="79" t="s">
        <v>122</v>
      </c>
      <c r="F241" s="78">
        <v>52</v>
      </c>
      <c r="G241" s="97"/>
      <c r="H241" s="62">
        <f t="shared" si="49"/>
        <v>0</v>
      </c>
      <c r="I241" s="49">
        <f>$H$13</f>
        <v>0</v>
      </c>
      <c r="J241" s="63">
        <f t="shared" si="50"/>
        <v>0</v>
      </c>
    </row>
    <row r="242" spans="1:10" s="33" customFormat="1" ht="15" customHeight="1" x14ac:dyDescent="0.2">
      <c r="A242" s="38"/>
      <c r="B242" s="239" t="s">
        <v>6</v>
      </c>
      <c r="C242" s="239"/>
      <c r="D242" s="239"/>
      <c r="E242" s="38"/>
      <c r="F242" s="38"/>
      <c r="G242" s="39"/>
      <c r="H242" s="61">
        <f>SUM(H226:H241)</f>
        <v>0</v>
      </c>
      <c r="I242" s="39"/>
      <c r="J242" s="58">
        <f>SUM(J226:J241)</f>
        <v>0</v>
      </c>
    </row>
    <row r="243" spans="1:10" s="33" customFormat="1" ht="15" customHeight="1" x14ac:dyDescent="0.2">
      <c r="A243" s="219"/>
      <c r="B243" s="220"/>
      <c r="C243" s="220"/>
      <c r="D243" s="220"/>
      <c r="E243" s="220"/>
      <c r="F243" s="220"/>
      <c r="G243" s="220"/>
      <c r="H243" s="220"/>
      <c r="I243" s="220"/>
      <c r="J243" s="220"/>
    </row>
    <row r="244" spans="1:10" s="33" customFormat="1" ht="15" customHeight="1" x14ac:dyDescent="0.2">
      <c r="A244" s="34" t="s">
        <v>49</v>
      </c>
      <c r="B244" s="221" t="s">
        <v>50</v>
      </c>
      <c r="C244" s="221"/>
      <c r="D244" s="221"/>
      <c r="E244" s="221"/>
      <c r="F244" s="221"/>
      <c r="G244" s="221"/>
      <c r="H244" s="221"/>
      <c r="I244" s="221"/>
      <c r="J244" s="221"/>
    </row>
    <row r="245" spans="1:10" s="33" customFormat="1" ht="15" customHeight="1" x14ac:dyDescent="0.2">
      <c r="A245" s="46" t="s">
        <v>51</v>
      </c>
      <c r="B245" s="206" t="s">
        <v>426</v>
      </c>
      <c r="C245" s="206"/>
      <c r="D245" s="206"/>
      <c r="E245" s="79" t="s">
        <v>137</v>
      </c>
      <c r="F245" s="78">
        <v>40</v>
      </c>
      <c r="G245" s="97"/>
      <c r="H245" s="62">
        <f t="shared" ref="H245:H249" si="51">G245*F245</f>
        <v>0</v>
      </c>
      <c r="I245" s="49">
        <f>$H$13</f>
        <v>0</v>
      </c>
      <c r="J245" s="63">
        <f>H245*(1+I245)</f>
        <v>0</v>
      </c>
    </row>
    <row r="246" spans="1:10" s="33" customFormat="1" ht="15" customHeight="1" x14ac:dyDescent="0.2">
      <c r="A246" s="46" t="s">
        <v>160</v>
      </c>
      <c r="B246" s="206" t="s">
        <v>475</v>
      </c>
      <c r="C246" s="206"/>
      <c r="D246" s="206"/>
      <c r="E246" s="79" t="s">
        <v>137</v>
      </c>
      <c r="F246" s="78">
        <v>40</v>
      </c>
      <c r="G246" s="97"/>
      <c r="H246" s="62">
        <f t="shared" si="51"/>
        <v>0</v>
      </c>
      <c r="I246" s="49">
        <f>$H$13</f>
        <v>0</v>
      </c>
      <c r="J246" s="63">
        <f>H246*(1+I246)</f>
        <v>0</v>
      </c>
    </row>
    <row r="247" spans="1:10" s="33" customFormat="1" ht="15" customHeight="1" x14ac:dyDescent="0.2">
      <c r="A247" s="46" t="s">
        <v>161</v>
      </c>
      <c r="B247" s="206" t="s">
        <v>427</v>
      </c>
      <c r="C247" s="206"/>
      <c r="D247" s="206"/>
      <c r="E247" s="79" t="s">
        <v>122</v>
      </c>
      <c r="F247" s="78">
        <v>3</v>
      </c>
      <c r="G247" s="97"/>
      <c r="H247" s="62">
        <f t="shared" si="51"/>
        <v>0</v>
      </c>
      <c r="I247" s="49">
        <f>$H$13</f>
        <v>0</v>
      </c>
      <c r="J247" s="63">
        <f t="shared" ref="J247:J249" si="52">H247*(1+I247)</f>
        <v>0</v>
      </c>
    </row>
    <row r="248" spans="1:10" s="33" customFormat="1" ht="15" customHeight="1" x14ac:dyDescent="0.2">
      <c r="A248" s="46" t="s">
        <v>162</v>
      </c>
      <c r="B248" s="206" t="s">
        <v>428</v>
      </c>
      <c r="C248" s="206"/>
      <c r="D248" s="206"/>
      <c r="E248" s="79" t="s">
        <v>122</v>
      </c>
      <c r="F248" s="78">
        <v>35</v>
      </c>
      <c r="G248" s="97"/>
      <c r="H248" s="62">
        <f t="shared" si="51"/>
        <v>0</v>
      </c>
      <c r="I248" s="49">
        <f>$H$13</f>
        <v>0</v>
      </c>
      <c r="J248" s="63">
        <f t="shared" si="52"/>
        <v>0</v>
      </c>
    </row>
    <row r="249" spans="1:10" s="33" customFormat="1" ht="15" customHeight="1" x14ac:dyDescent="0.2">
      <c r="A249" s="46" t="s">
        <v>170</v>
      </c>
      <c r="B249" s="206" t="s">
        <v>429</v>
      </c>
      <c r="C249" s="206"/>
      <c r="D249" s="206"/>
      <c r="E249" s="79" t="s">
        <v>122</v>
      </c>
      <c r="F249" s="78">
        <v>498.41</v>
      </c>
      <c r="G249" s="97"/>
      <c r="H249" s="62">
        <f t="shared" si="51"/>
        <v>0</v>
      </c>
      <c r="I249" s="49">
        <f>$H$13</f>
        <v>0</v>
      </c>
      <c r="J249" s="63">
        <f t="shared" si="52"/>
        <v>0</v>
      </c>
    </row>
    <row r="250" spans="1:10" s="33" customFormat="1" ht="15" customHeight="1" x14ac:dyDescent="0.2">
      <c r="A250" s="35"/>
      <c r="B250" s="227" t="s">
        <v>6</v>
      </c>
      <c r="C250" s="227"/>
      <c r="D250" s="227"/>
      <c r="E250" s="35"/>
      <c r="F250" s="51"/>
      <c r="G250" s="38"/>
      <c r="H250" s="44">
        <f>SUM(H245:H249)</f>
        <v>0</v>
      </c>
      <c r="I250" s="38"/>
      <c r="J250" s="45">
        <f>SUM(J245:J249)</f>
        <v>0</v>
      </c>
    </row>
    <row r="251" spans="1:10" s="33" customFormat="1" ht="15" customHeight="1" x14ac:dyDescent="0.2">
      <c r="A251" s="219"/>
      <c r="B251" s="220"/>
      <c r="C251" s="220"/>
      <c r="D251" s="220"/>
      <c r="E251" s="220"/>
      <c r="F251" s="220"/>
      <c r="G251" s="220"/>
      <c r="H251" s="220"/>
      <c r="I251" s="220"/>
      <c r="J251" s="220"/>
    </row>
    <row r="252" spans="1:10" s="33" customFormat="1" ht="15" customHeight="1" x14ac:dyDescent="0.2">
      <c r="A252" s="34" t="s">
        <v>52</v>
      </c>
      <c r="B252" s="221" t="s">
        <v>53</v>
      </c>
      <c r="C252" s="221"/>
      <c r="D252" s="221"/>
      <c r="E252" s="221"/>
      <c r="F252" s="221"/>
      <c r="G252" s="221"/>
      <c r="H252" s="221"/>
      <c r="I252" s="221"/>
      <c r="J252" s="221"/>
    </row>
    <row r="253" spans="1:10" s="33" customFormat="1" ht="15" customHeight="1" x14ac:dyDescent="0.2">
      <c r="A253" s="35" t="s">
        <v>54</v>
      </c>
      <c r="B253" s="222" t="s">
        <v>118</v>
      </c>
      <c r="C253" s="222"/>
      <c r="D253" s="222"/>
      <c r="E253" s="35"/>
      <c r="F253" s="81"/>
      <c r="G253" s="38"/>
      <c r="H253" s="38">
        <f>G253*F253</f>
        <v>0</v>
      </c>
      <c r="I253" s="40"/>
      <c r="J253" s="50">
        <f>H253*(1+I253)</f>
        <v>0</v>
      </c>
    </row>
    <row r="254" spans="1:10" s="33" customFormat="1" ht="15" customHeight="1" x14ac:dyDescent="0.2">
      <c r="A254" s="35"/>
      <c r="B254" s="227" t="s">
        <v>6</v>
      </c>
      <c r="C254" s="227"/>
      <c r="D254" s="227"/>
      <c r="E254" s="35"/>
      <c r="F254" s="51"/>
      <c r="G254" s="38"/>
      <c r="H254" s="44">
        <f>SUM(H253:H253)</f>
        <v>0</v>
      </c>
      <c r="I254" s="38"/>
      <c r="J254" s="45">
        <f>SUM(J253:J253)</f>
        <v>0</v>
      </c>
    </row>
    <row r="255" spans="1:10" s="33" customFormat="1" ht="15" customHeight="1" x14ac:dyDescent="0.2">
      <c r="A255" s="219"/>
      <c r="B255" s="220"/>
      <c r="C255" s="220"/>
      <c r="D255" s="220"/>
      <c r="E255" s="220"/>
      <c r="F255" s="220"/>
      <c r="G255" s="220"/>
      <c r="H255" s="220"/>
      <c r="I255" s="220"/>
      <c r="J255" s="220"/>
    </row>
    <row r="256" spans="1:10" s="33" customFormat="1" ht="15" customHeight="1" x14ac:dyDescent="0.2">
      <c r="A256" s="34" t="s">
        <v>55</v>
      </c>
      <c r="B256" s="221" t="s">
        <v>56</v>
      </c>
      <c r="C256" s="221"/>
      <c r="D256" s="221"/>
      <c r="E256" s="221"/>
      <c r="F256" s="221"/>
      <c r="G256" s="221"/>
      <c r="H256" s="221"/>
      <c r="I256" s="221"/>
      <c r="J256" s="221"/>
    </row>
    <row r="257" spans="1:10" s="33" customFormat="1" ht="15" customHeight="1" x14ac:dyDescent="0.2">
      <c r="A257" s="36" t="s">
        <v>57</v>
      </c>
      <c r="B257" s="222" t="s">
        <v>118</v>
      </c>
      <c r="C257" s="222"/>
      <c r="D257" s="222"/>
      <c r="E257" s="35"/>
      <c r="F257" s="81"/>
      <c r="G257" s="38"/>
      <c r="H257" s="38">
        <f>G257*F257</f>
        <v>0</v>
      </c>
      <c r="I257" s="40"/>
      <c r="J257" s="50">
        <f>H257*(1+I257)</f>
        <v>0</v>
      </c>
    </row>
    <row r="258" spans="1:10" s="33" customFormat="1" ht="15" customHeight="1" x14ac:dyDescent="0.2">
      <c r="A258" s="35"/>
      <c r="B258" s="227" t="s">
        <v>6</v>
      </c>
      <c r="C258" s="227"/>
      <c r="D258" s="227"/>
      <c r="E258" s="35"/>
      <c r="F258" s="51"/>
      <c r="G258" s="38"/>
      <c r="H258" s="44">
        <f>H257</f>
        <v>0</v>
      </c>
      <c r="I258" s="38"/>
      <c r="J258" s="45">
        <f>J257</f>
        <v>0</v>
      </c>
    </row>
    <row r="259" spans="1:10" s="33" customFormat="1" ht="15" customHeight="1" x14ac:dyDescent="0.2">
      <c r="A259" s="219"/>
      <c r="B259" s="220"/>
      <c r="C259" s="220"/>
      <c r="D259" s="220"/>
      <c r="E259" s="220"/>
      <c r="F259" s="220"/>
      <c r="G259" s="220"/>
      <c r="H259" s="220"/>
      <c r="I259" s="220"/>
      <c r="J259" s="220"/>
    </row>
    <row r="260" spans="1:10" s="33" customFormat="1" ht="15" customHeight="1" x14ac:dyDescent="0.2">
      <c r="A260" s="34" t="s">
        <v>58</v>
      </c>
      <c r="B260" s="221" t="s">
        <v>59</v>
      </c>
      <c r="C260" s="221"/>
      <c r="D260" s="221"/>
      <c r="E260" s="221"/>
      <c r="F260" s="221"/>
      <c r="G260" s="221"/>
      <c r="H260" s="221"/>
      <c r="I260" s="221"/>
      <c r="J260" s="221"/>
    </row>
    <row r="261" spans="1:10" s="84" customFormat="1" ht="15" customHeight="1" x14ac:dyDescent="0.2">
      <c r="A261" s="36" t="str">
        <f>Cronograma!A261</f>
        <v>21.1</v>
      </c>
      <c r="B261" s="206" t="s">
        <v>138</v>
      </c>
      <c r="C261" s="206"/>
      <c r="D261" s="206"/>
      <c r="E261" s="79" t="s">
        <v>135</v>
      </c>
      <c r="F261" s="78">
        <v>9</v>
      </c>
      <c r="G261" s="97"/>
      <c r="H261" s="82">
        <f t="shared" ref="H261" si="53">G261*F261</f>
        <v>0</v>
      </c>
      <c r="I261" s="49">
        <f>$H$14</f>
        <v>0</v>
      </c>
      <c r="J261" s="83">
        <f t="shared" ref="J261" si="54">H261*(1+I261)</f>
        <v>0</v>
      </c>
    </row>
    <row r="262" spans="1:10" s="33" customFormat="1" ht="15" customHeight="1" x14ac:dyDescent="0.2">
      <c r="A262" s="35"/>
      <c r="B262" s="227" t="s">
        <v>6</v>
      </c>
      <c r="C262" s="227"/>
      <c r="D262" s="227"/>
      <c r="E262" s="35"/>
      <c r="F262" s="51"/>
      <c r="G262" s="38"/>
      <c r="H262" s="44">
        <f>SUM(H261:H261)</f>
        <v>0</v>
      </c>
      <c r="I262" s="38"/>
      <c r="J262" s="45">
        <f>SUM(J261:J261)</f>
        <v>0</v>
      </c>
    </row>
    <row r="263" spans="1:10" s="33" customFormat="1" ht="15" customHeight="1" x14ac:dyDescent="0.2">
      <c r="A263" s="219"/>
      <c r="B263" s="220"/>
      <c r="C263" s="220"/>
      <c r="D263" s="220"/>
      <c r="E263" s="220"/>
      <c r="F263" s="220"/>
      <c r="G263" s="220"/>
      <c r="H263" s="220"/>
      <c r="I263" s="220"/>
      <c r="J263" s="220"/>
    </row>
    <row r="264" spans="1:10" s="33" customFormat="1" ht="15" customHeight="1" x14ac:dyDescent="0.2">
      <c r="A264" s="34" t="s">
        <v>61</v>
      </c>
      <c r="B264" s="221" t="s">
        <v>62</v>
      </c>
      <c r="C264" s="221"/>
      <c r="D264" s="221"/>
      <c r="E264" s="221"/>
      <c r="F264" s="221"/>
      <c r="G264" s="221"/>
      <c r="H264" s="221"/>
      <c r="I264" s="221"/>
      <c r="J264" s="221"/>
    </row>
    <row r="265" spans="1:10" s="33" customFormat="1" ht="30" customHeight="1" x14ac:dyDescent="0.2">
      <c r="A265" s="46" t="s">
        <v>63</v>
      </c>
      <c r="B265" s="206" t="s">
        <v>430</v>
      </c>
      <c r="C265" s="206"/>
      <c r="D265" s="206"/>
      <c r="E265" s="79" t="s">
        <v>122</v>
      </c>
      <c r="F265" s="78">
        <v>318</v>
      </c>
      <c r="G265" s="97"/>
      <c r="H265" s="62">
        <f t="shared" ref="H265:H266" si="55">G265*F265</f>
        <v>0</v>
      </c>
      <c r="I265" s="49">
        <f>$H$14</f>
        <v>0</v>
      </c>
      <c r="J265" s="63">
        <f>H265*(1+I265)</f>
        <v>0</v>
      </c>
    </row>
    <row r="266" spans="1:10" s="33" customFormat="1" ht="15" customHeight="1" x14ac:dyDescent="0.2">
      <c r="A266" s="46" t="s">
        <v>431</v>
      </c>
      <c r="B266" s="206" t="s">
        <v>432</v>
      </c>
      <c r="C266" s="206"/>
      <c r="D266" s="206"/>
      <c r="E266" s="79" t="s">
        <v>137</v>
      </c>
      <c r="F266" s="78">
        <v>50</v>
      </c>
      <c r="G266" s="97"/>
      <c r="H266" s="62">
        <f t="shared" si="55"/>
        <v>0</v>
      </c>
      <c r="I266" s="49">
        <f>$H$14</f>
        <v>0</v>
      </c>
      <c r="J266" s="63">
        <f>H266*(1+I266)</f>
        <v>0</v>
      </c>
    </row>
    <row r="267" spans="1:10" s="33" customFormat="1" ht="15" customHeight="1" x14ac:dyDescent="0.2">
      <c r="A267" s="35"/>
      <c r="B267" s="227" t="s">
        <v>6</v>
      </c>
      <c r="C267" s="227"/>
      <c r="D267" s="227"/>
      <c r="E267" s="35"/>
      <c r="F267" s="51"/>
      <c r="G267" s="38"/>
      <c r="H267" s="44">
        <f>SUM(H265:H266)</f>
        <v>0</v>
      </c>
      <c r="I267" s="38"/>
      <c r="J267" s="45">
        <f>SUM(J265:J266)</f>
        <v>0</v>
      </c>
    </row>
    <row r="268" spans="1:10" s="33" customFormat="1" ht="15" customHeight="1" x14ac:dyDescent="0.2">
      <c r="A268" s="219"/>
      <c r="B268" s="220"/>
      <c r="C268" s="220"/>
      <c r="D268" s="220"/>
      <c r="E268" s="220"/>
      <c r="F268" s="220"/>
      <c r="G268" s="220"/>
      <c r="H268" s="220"/>
      <c r="I268" s="220"/>
      <c r="J268" s="220"/>
    </row>
    <row r="269" spans="1:10" s="33" customFormat="1" ht="15" customHeight="1" x14ac:dyDescent="0.2">
      <c r="A269" s="34" t="s">
        <v>64</v>
      </c>
      <c r="B269" s="221" t="s">
        <v>65</v>
      </c>
      <c r="C269" s="221"/>
      <c r="D269" s="221"/>
      <c r="E269" s="221"/>
      <c r="F269" s="221"/>
      <c r="G269" s="221"/>
      <c r="H269" s="221"/>
      <c r="I269" s="221"/>
      <c r="J269" s="221"/>
    </row>
    <row r="270" spans="1:10" s="33" customFormat="1" ht="30" customHeight="1" x14ac:dyDescent="0.2">
      <c r="A270" s="46" t="s">
        <v>66</v>
      </c>
      <c r="B270" s="206" t="s">
        <v>474</v>
      </c>
      <c r="C270" s="206"/>
      <c r="D270" s="206"/>
      <c r="E270" s="46" t="s">
        <v>241</v>
      </c>
      <c r="F270" s="78">
        <v>10</v>
      </c>
      <c r="G270" s="48"/>
      <c r="H270" s="62">
        <f t="shared" ref="H270" si="56">G270*F270</f>
        <v>0</v>
      </c>
      <c r="I270" s="49">
        <f>$H$15</f>
        <v>0</v>
      </c>
      <c r="J270" s="63">
        <f>H270*(1+I270)</f>
        <v>0</v>
      </c>
    </row>
    <row r="271" spans="1:10" s="33" customFormat="1" ht="15" customHeight="1" x14ac:dyDescent="0.2">
      <c r="A271" s="35"/>
      <c r="B271" s="227" t="s">
        <v>6</v>
      </c>
      <c r="C271" s="227"/>
      <c r="D271" s="227"/>
      <c r="E271" s="35"/>
      <c r="F271" s="51"/>
      <c r="G271" s="38"/>
      <c r="H271" s="44">
        <f>SUM(H270:H270)</f>
        <v>0</v>
      </c>
      <c r="I271" s="38"/>
      <c r="J271" s="45">
        <f>SUM(J270:J270)</f>
        <v>0</v>
      </c>
    </row>
    <row r="272" spans="1:10" s="33" customFormat="1" ht="15" customHeight="1" x14ac:dyDescent="0.2">
      <c r="A272" s="219"/>
      <c r="B272" s="220"/>
      <c r="C272" s="220"/>
      <c r="D272" s="220"/>
      <c r="E272" s="220"/>
      <c r="F272" s="220"/>
      <c r="G272" s="220"/>
      <c r="H272" s="220"/>
      <c r="I272" s="220"/>
      <c r="J272" s="220"/>
    </row>
    <row r="273" spans="1:10" s="33" customFormat="1" ht="15" customHeight="1" x14ac:dyDescent="0.2">
      <c r="A273" s="34" t="s">
        <v>67</v>
      </c>
      <c r="B273" s="221" t="s">
        <v>101</v>
      </c>
      <c r="C273" s="221"/>
      <c r="D273" s="221"/>
      <c r="E273" s="221"/>
      <c r="F273" s="221"/>
      <c r="G273" s="221"/>
      <c r="H273" s="221"/>
      <c r="I273" s="221"/>
      <c r="J273" s="221"/>
    </row>
    <row r="274" spans="1:10" s="33" customFormat="1" ht="15" customHeight="1" x14ac:dyDescent="0.2">
      <c r="A274" s="46"/>
      <c r="B274" s="207" t="s">
        <v>192</v>
      </c>
      <c r="C274" s="207"/>
      <c r="D274" s="207"/>
      <c r="E274" s="79"/>
      <c r="F274" s="78"/>
      <c r="G274" s="38"/>
      <c r="H274" s="39"/>
      <c r="I274" s="40"/>
      <c r="J274" s="41"/>
    </row>
    <row r="275" spans="1:10" s="33" customFormat="1" ht="30" customHeight="1" x14ac:dyDescent="0.2">
      <c r="A275" s="46" t="s">
        <v>68</v>
      </c>
      <c r="B275" s="206" t="s">
        <v>433</v>
      </c>
      <c r="C275" s="206"/>
      <c r="D275" s="206"/>
      <c r="E275" s="79" t="s">
        <v>122</v>
      </c>
      <c r="F275" s="78">
        <v>581</v>
      </c>
      <c r="G275" s="97"/>
      <c r="H275" s="62">
        <f t="shared" ref="H275:H279" si="57">G275*F275</f>
        <v>0</v>
      </c>
      <c r="I275" s="49">
        <f>$H$13</f>
        <v>0</v>
      </c>
      <c r="J275" s="63">
        <f>H275*(1+I275)</f>
        <v>0</v>
      </c>
    </row>
    <row r="276" spans="1:10" s="33" customFormat="1" ht="15" customHeight="1" x14ac:dyDescent="0.2">
      <c r="A276" s="46" t="s">
        <v>163</v>
      </c>
      <c r="B276" s="206" t="s">
        <v>434</v>
      </c>
      <c r="C276" s="206"/>
      <c r="D276" s="206"/>
      <c r="E276" s="79" t="s">
        <v>122</v>
      </c>
      <c r="F276" s="78">
        <v>360</v>
      </c>
      <c r="G276" s="97"/>
      <c r="H276" s="62">
        <f t="shared" si="57"/>
        <v>0</v>
      </c>
      <c r="I276" s="49">
        <f>$H$13</f>
        <v>0</v>
      </c>
      <c r="J276" s="63">
        <f>H276*(1+I276)</f>
        <v>0</v>
      </c>
    </row>
    <row r="277" spans="1:10" s="33" customFormat="1" ht="15" customHeight="1" x14ac:dyDescent="0.2">
      <c r="A277" s="46" t="s">
        <v>164</v>
      </c>
      <c r="B277" s="206" t="s">
        <v>435</v>
      </c>
      <c r="C277" s="206"/>
      <c r="D277" s="206"/>
      <c r="E277" s="79" t="s">
        <v>122</v>
      </c>
      <c r="F277" s="78">
        <v>315</v>
      </c>
      <c r="G277" s="97"/>
      <c r="H277" s="62">
        <f t="shared" si="57"/>
        <v>0</v>
      </c>
      <c r="I277" s="49">
        <f>$H$13</f>
        <v>0</v>
      </c>
      <c r="J277" s="63">
        <f>H277*(1+I277)</f>
        <v>0</v>
      </c>
    </row>
    <row r="278" spans="1:10" s="33" customFormat="1" ht="15" customHeight="1" x14ac:dyDescent="0.2">
      <c r="A278" s="46" t="s">
        <v>165</v>
      </c>
      <c r="B278" s="206" t="s">
        <v>436</v>
      </c>
      <c r="C278" s="206"/>
      <c r="D278" s="206"/>
      <c r="E278" s="79" t="s">
        <v>122</v>
      </c>
      <c r="F278" s="78">
        <v>130</v>
      </c>
      <c r="G278" s="97"/>
      <c r="H278" s="62">
        <f t="shared" si="57"/>
        <v>0</v>
      </c>
      <c r="I278" s="49">
        <f>$H$13</f>
        <v>0</v>
      </c>
      <c r="J278" s="63">
        <f>H278*(1+I278)</f>
        <v>0</v>
      </c>
    </row>
    <row r="279" spans="1:10" s="33" customFormat="1" ht="15" customHeight="1" x14ac:dyDescent="0.2">
      <c r="A279" s="46" t="s">
        <v>166</v>
      </c>
      <c r="B279" s="206" t="s">
        <v>437</v>
      </c>
      <c r="C279" s="206"/>
      <c r="D279" s="206"/>
      <c r="E279" s="79" t="s">
        <v>132</v>
      </c>
      <c r="F279" s="78">
        <v>15</v>
      </c>
      <c r="G279" s="97"/>
      <c r="H279" s="62">
        <f t="shared" si="57"/>
        <v>0</v>
      </c>
      <c r="I279" s="49">
        <f>$H$13</f>
        <v>0</v>
      </c>
      <c r="J279" s="63">
        <f>H279*(1+I279)</f>
        <v>0</v>
      </c>
    </row>
    <row r="280" spans="1:10" s="33" customFormat="1" ht="15" customHeight="1" x14ac:dyDescent="0.2">
      <c r="A280" s="46"/>
      <c r="B280" s="207" t="s">
        <v>438</v>
      </c>
      <c r="C280" s="207"/>
      <c r="D280" s="207"/>
      <c r="E280" s="79"/>
      <c r="F280" s="78"/>
      <c r="G280" s="38"/>
      <c r="H280" s="62"/>
      <c r="I280" s="49"/>
      <c r="J280" s="63"/>
    </row>
    <row r="281" spans="1:10" s="33" customFormat="1" ht="30" customHeight="1" x14ac:dyDescent="0.2">
      <c r="A281" s="46" t="s">
        <v>167</v>
      </c>
      <c r="B281" s="206" t="s">
        <v>439</v>
      </c>
      <c r="C281" s="206"/>
      <c r="D281" s="206"/>
      <c r="E281" s="79" t="s">
        <v>122</v>
      </c>
      <c r="F281" s="78">
        <v>40</v>
      </c>
      <c r="G281" s="97"/>
      <c r="H281" s="62">
        <f t="shared" ref="H281:H283" si="58">G281*F281</f>
        <v>0</v>
      </c>
      <c r="I281" s="49">
        <f>$H$13</f>
        <v>0</v>
      </c>
      <c r="J281" s="63">
        <f t="shared" ref="J281" si="59">H281*(1+I281)</f>
        <v>0</v>
      </c>
    </row>
    <row r="282" spans="1:10" s="33" customFormat="1" ht="15" customHeight="1" x14ac:dyDescent="0.2">
      <c r="A282" s="46" t="s">
        <v>168</v>
      </c>
      <c r="B282" s="206" t="s">
        <v>440</v>
      </c>
      <c r="C282" s="206"/>
      <c r="D282" s="206"/>
      <c r="E282" s="79" t="s">
        <v>122</v>
      </c>
      <c r="F282" s="78">
        <v>13</v>
      </c>
      <c r="G282" s="97"/>
      <c r="H282" s="62">
        <f t="shared" si="58"/>
        <v>0</v>
      </c>
      <c r="I282" s="49">
        <f>$H$13</f>
        <v>0</v>
      </c>
      <c r="J282" s="63">
        <f>H282*(1+I282)</f>
        <v>0</v>
      </c>
    </row>
    <row r="283" spans="1:10" s="33" customFormat="1" ht="15" customHeight="1" x14ac:dyDescent="0.2">
      <c r="A283" s="46" t="s">
        <v>169</v>
      </c>
      <c r="B283" s="206" t="s">
        <v>441</v>
      </c>
      <c r="C283" s="206"/>
      <c r="D283" s="206"/>
      <c r="E283" s="79" t="s">
        <v>122</v>
      </c>
      <c r="F283" s="78">
        <v>4</v>
      </c>
      <c r="G283" s="97"/>
      <c r="H283" s="62">
        <f t="shared" si="58"/>
        <v>0</v>
      </c>
      <c r="I283" s="49">
        <f>$H$13</f>
        <v>0</v>
      </c>
      <c r="J283" s="63">
        <f t="shared" ref="J283" si="60">H283*(1+I283)</f>
        <v>0</v>
      </c>
    </row>
    <row r="284" spans="1:10" s="33" customFormat="1" ht="15" customHeight="1" x14ac:dyDescent="0.2">
      <c r="A284" s="35"/>
      <c r="B284" s="227" t="s">
        <v>6</v>
      </c>
      <c r="C284" s="227"/>
      <c r="D284" s="227"/>
      <c r="E284" s="35"/>
      <c r="F284" s="51"/>
      <c r="G284" s="38"/>
      <c r="H284" s="44">
        <f>SUM(H274:H283)</f>
        <v>0</v>
      </c>
      <c r="I284" s="38"/>
      <c r="J284" s="45">
        <f>SUM(J274:J283)</f>
        <v>0</v>
      </c>
    </row>
    <row r="285" spans="1:10" s="33" customFormat="1" ht="15" customHeight="1" x14ac:dyDescent="0.2">
      <c r="A285" s="219"/>
      <c r="B285" s="220"/>
      <c r="C285" s="220"/>
      <c r="D285" s="220"/>
      <c r="E285" s="220"/>
      <c r="F285" s="220"/>
      <c r="G285" s="220"/>
      <c r="H285" s="220"/>
      <c r="I285" s="220"/>
      <c r="J285" s="220"/>
    </row>
    <row r="286" spans="1:10" s="33" customFormat="1" ht="15" customHeight="1" x14ac:dyDescent="0.2">
      <c r="A286" s="34" t="s">
        <v>69</v>
      </c>
      <c r="B286" s="221" t="s">
        <v>70</v>
      </c>
      <c r="C286" s="221"/>
      <c r="D286" s="221"/>
      <c r="E286" s="221"/>
      <c r="F286" s="221"/>
      <c r="G286" s="221"/>
      <c r="H286" s="221"/>
      <c r="I286" s="221"/>
      <c r="J286" s="221"/>
    </row>
    <row r="287" spans="1:10" s="33" customFormat="1" ht="15" customHeight="1" x14ac:dyDescent="0.2">
      <c r="A287" s="35" t="s">
        <v>75</v>
      </c>
      <c r="B287" s="222" t="s">
        <v>118</v>
      </c>
      <c r="C287" s="222"/>
      <c r="D287" s="222"/>
      <c r="E287" s="35"/>
      <c r="F287" s="81"/>
      <c r="G287" s="38"/>
      <c r="H287" s="38">
        <f>G287*F287</f>
        <v>0</v>
      </c>
      <c r="I287" s="57"/>
      <c r="J287" s="50">
        <f>H287*(1+I287)</f>
        <v>0</v>
      </c>
    </row>
    <row r="288" spans="1:10" s="33" customFormat="1" ht="15" customHeight="1" x14ac:dyDescent="0.2">
      <c r="A288" s="35"/>
      <c r="B288" s="227" t="s">
        <v>6</v>
      </c>
      <c r="C288" s="227"/>
      <c r="D288" s="227"/>
      <c r="E288" s="35"/>
      <c r="F288" s="51"/>
      <c r="G288" s="38"/>
      <c r="H288" s="44">
        <f>H287</f>
        <v>0</v>
      </c>
      <c r="I288" s="38"/>
      <c r="J288" s="45">
        <f>J287</f>
        <v>0</v>
      </c>
    </row>
    <row r="289" spans="1:10" s="33" customFormat="1" ht="15" customHeight="1" thickBot="1" x14ac:dyDescent="0.25">
      <c r="A289" s="237"/>
      <c r="B289" s="237"/>
      <c r="C289" s="237"/>
      <c r="D289" s="237"/>
      <c r="E289" s="237"/>
      <c r="F289" s="237"/>
      <c r="G289" s="237"/>
      <c r="H289" s="237"/>
      <c r="I289" s="237"/>
      <c r="J289" s="237"/>
    </row>
    <row r="290" spans="1:10" s="33" customFormat="1" ht="15" customHeight="1" thickBot="1" x14ac:dyDescent="0.25">
      <c r="A290" s="238" t="s">
        <v>102</v>
      </c>
      <c r="B290" s="238"/>
      <c r="C290" s="238"/>
      <c r="D290" s="238"/>
      <c r="E290" s="85"/>
      <c r="F290" s="85"/>
      <c r="G290" s="85"/>
      <c r="H290" s="86">
        <f>H288+H284+H271+H267+H262+H258+H254+H250+H242+H222+H218+H209+H205+H201+H197+H182+H94+H90+H78+H68+H64+H60+H52+H47+H21</f>
        <v>0</v>
      </c>
      <c r="I290" s="87"/>
      <c r="J290" s="86">
        <f>J288+J284+J271+J267+J262+J258+J254+J250+J242+J222+J218+J209+J205+J201+J197+J182+J94+J90+J78+J68+J64+J60+J52+J47+J21</f>
        <v>0</v>
      </c>
    </row>
    <row r="291" spans="1:10" ht="15" customHeight="1" x14ac:dyDescent="0.2">
      <c r="A291" s="2"/>
      <c r="B291" s="3"/>
      <c r="C291" s="3"/>
      <c r="D291" s="3"/>
      <c r="E291" s="2"/>
      <c r="F291" s="4"/>
      <c r="G291" s="5"/>
      <c r="H291" s="6"/>
      <c r="I291" s="7"/>
      <c r="J291" s="6"/>
    </row>
    <row r="292" spans="1:10" ht="30" customHeight="1" thickBot="1" x14ac:dyDescent="0.25">
      <c r="A292" s="8"/>
      <c r="B292" s="10" t="s">
        <v>500</v>
      </c>
      <c r="C292" s="241"/>
      <c r="D292" s="241"/>
      <c r="E292" s="11"/>
      <c r="F292" s="11"/>
      <c r="G292" s="12" t="s">
        <v>501</v>
      </c>
      <c r="H292" s="242"/>
      <c r="I292" s="242"/>
      <c r="J292" s="6"/>
    </row>
    <row r="293" spans="1:10" ht="30" customHeight="1" thickBot="1" x14ac:dyDescent="0.25">
      <c r="A293" s="8"/>
      <c r="B293" s="10" t="s">
        <v>502</v>
      </c>
      <c r="C293" s="243"/>
      <c r="D293" s="243"/>
      <c r="E293" s="11"/>
      <c r="F293" s="11"/>
      <c r="G293" s="12"/>
      <c r="H293" s="13"/>
      <c r="I293" s="13"/>
      <c r="J293" s="9"/>
    </row>
    <row r="294" spans="1:10" ht="30" customHeight="1" thickBot="1" x14ac:dyDescent="0.25">
      <c r="A294" s="8"/>
      <c r="B294" s="12" t="s">
        <v>503</v>
      </c>
      <c r="C294" s="243"/>
      <c r="D294" s="243"/>
      <c r="E294" s="11"/>
      <c r="F294" s="11"/>
      <c r="G294" s="12" t="s">
        <v>504</v>
      </c>
      <c r="H294" s="242"/>
      <c r="I294" s="242"/>
      <c r="J294" s="9"/>
    </row>
    <row r="295" spans="1:10" ht="15" customHeight="1" x14ac:dyDescent="0.2">
      <c r="A295" s="8"/>
      <c r="B295" s="8"/>
      <c r="C295" s="9"/>
      <c r="D295" s="9"/>
      <c r="E295" s="9"/>
      <c r="F295" s="9"/>
      <c r="G295" s="9"/>
      <c r="H295" s="9"/>
      <c r="I295" s="9"/>
      <c r="J295" s="9"/>
    </row>
    <row r="296" spans="1:10" ht="129.94999999999999" customHeight="1" x14ac:dyDescent="0.2">
      <c r="A296" s="244" t="s">
        <v>505</v>
      </c>
      <c r="B296" s="245"/>
      <c r="C296" s="245"/>
      <c r="D296" s="245"/>
      <c r="E296" s="245"/>
      <c r="F296" s="245"/>
      <c r="G296" s="245"/>
      <c r="H296" s="245"/>
      <c r="I296" s="245"/>
      <c r="J296" s="245"/>
    </row>
    <row r="297" spans="1:10" ht="15" customHeight="1" x14ac:dyDescent="0.2">
      <c r="A297" s="88"/>
      <c r="B297" s="88"/>
      <c r="C297" s="88"/>
      <c r="D297" s="88"/>
      <c r="E297" s="88"/>
      <c r="F297" s="22"/>
      <c r="G297" s="89"/>
      <c r="H297" s="90"/>
      <c r="I297" s="89"/>
      <c r="J297" s="90"/>
    </row>
    <row r="298" spans="1:10" ht="15" customHeight="1" x14ac:dyDescent="0.2">
      <c r="A298" s="88"/>
      <c r="B298" s="88"/>
      <c r="C298" s="88"/>
      <c r="D298" s="88"/>
      <c r="E298" s="88"/>
      <c r="F298" s="22"/>
      <c r="G298" s="89"/>
      <c r="H298" s="90"/>
      <c r="I298" s="89"/>
      <c r="J298" s="90"/>
    </row>
    <row r="299" spans="1:10" ht="15" customHeight="1" x14ac:dyDescent="0.2">
      <c r="A299" s="88"/>
      <c r="B299" s="88"/>
      <c r="C299" s="88"/>
      <c r="D299" s="88"/>
      <c r="E299" s="88"/>
      <c r="F299" s="22"/>
      <c r="G299" s="89"/>
      <c r="H299" s="90"/>
      <c r="I299" s="89"/>
      <c r="J299" s="6"/>
    </row>
    <row r="300" spans="1:10" ht="15" customHeight="1" x14ac:dyDescent="0.2">
      <c r="A300" s="88"/>
      <c r="B300" s="88"/>
      <c r="C300" s="8"/>
      <c r="D300" s="8"/>
      <c r="E300" s="2"/>
      <c r="F300" s="22"/>
      <c r="G300" s="89"/>
      <c r="H300" s="90"/>
      <c r="I300" s="89"/>
      <c r="J300" s="90"/>
    </row>
    <row r="301" spans="1:10" ht="15" customHeight="1" x14ac:dyDescent="0.2">
      <c r="A301" s="88"/>
      <c r="B301" s="88"/>
      <c r="C301" s="8"/>
      <c r="D301" s="8"/>
      <c r="E301" s="2"/>
      <c r="F301" s="4"/>
      <c r="G301" s="5"/>
      <c r="H301" s="6"/>
      <c r="I301" s="5"/>
      <c r="J301" s="6"/>
    </row>
    <row r="302" spans="1:10" ht="15" customHeight="1" x14ac:dyDescent="0.2">
      <c r="A302" s="88"/>
      <c r="B302" s="88"/>
      <c r="E302" s="2"/>
    </row>
    <row r="311" spans="7:9" ht="15" customHeight="1" x14ac:dyDescent="0.2">
      <c r="G311" s="96"/>
      <c r="I311" s="96"/>
    </row>
    <row r="312" spans="7:9" ht="15" customHeight="1" x14ac:dyDescent="0.2">
      <c r="G312" s="96"/>
      <c r="I312" s="96"/>
    </row>
    <row r="313" spans="7:9" ht="15" customHeight="1" x14ac:dyDescent="0.2">
      <c r="G313" s="96"/>
      <c r="I313" s="96"/>
    </row>
    <row r="314" spans="7:9" ht="15" customHeight="1" x14ac:dyDescent="0.2">
      <c r="G314" s="96"/>
      <c r="I314" s="96"/>
    </row>
    <row r="315" spans="7:9" ht="15" customHeight="1" x14ac:dyDescent="0.2">
      <c r="G315" s="96"/>
      <c r="I315" s="96"/>
    </row>
    <row r="316" spans="7:9" ht="15" customHeight="1" x14ac:dyDescent="0.2">
      <c r="G316" s="96"/>
      <c r="I316" s="96"/>
    </row>
    <row r="317" spans="7:9" ht="15" customHeight="1" x14ac:dyDescent="0.2">
      <c r="G317" s="96"/>
      <c r="I317" s="96"/>
    </row>
    <row r="318" spans="7:9" ht="15" customHeight="1" x14ac:dyDescent="0.2">
      <c r="G318" s="96"/>
      <c r="I318" s="96"/>
    </row>
    <row r="319" spans="7:9" ht="15" customHeight="1" x14ac:dyDescent="0.2">
      <c r="G319" s="96"/>
      <c r="I319" s="96"/>
    </row>
    <row r="320" spans="7:9" ht="15" customHeight="1" x14ac:dyDescent="0.2">
      <c r="G320" s="96"/>
      <c r="I320" s="96"/>
    </row>
    <row r="321" spans="7:9" ht="15" customHeight="1" x14ac:dyDescent="0.2">
      <c r="G321" s="96"/>
      <c r="I321" s="96"/>
    </row>
    <row r="322" spans="7:9" ht="15" customHeight="1" x14ac:dyDescent="0.2">
      <c r="G322" s="96"/>
      <c r="I322" s="96"/>
    </row>
    <row r="323" spans="7:9" ht="15" customHeight="1" x14ac:dyDescent="0.2">
      <c r="G323" s="96"/>
      <c r="I323" s="96"/>
    </row>
    <row r="324" spans="7:9" ht="15" customHeight="1" x14ac:dyDescent="0.2">
      <c r="G324" s="96"/>
      <c r="I324" s="96"/>
    </row>
    <row r="325" spans="7:9" ht="15" customHeight="1" x14ac:dyDescent="0.2">
      <c r="G325" s="96"/>
      <c r="I325" s="96"/>
    </row>
    <row r="326" spans="7:9" ht="15" customHeight="1" x14ac:dyDescent="0.2">
      <c r="G326" s="96"/>
      <c r="I326" s="96"/>
    </row>
    <row r="327" spans="7:9" ht="15" customHeight="1" x14ac:dyDescent="0.2">
      <c r="G327" s="96"/>
      <c r="I327" s="96"/>
    </row>
    <row r="328" spans="7:9" ht="15" customHeight="1" x14ac:dyDescent="0.2">
      <c r="G328" s="96"/>
      <c r="I328" s="96"/>
    </row>
    <row r="329" spans="7:9" ht="15" customHeight="1" x14ac:dyDescent="0.2">
      <c r="G329" s="96"/>
      <c r="I329" s="96"/>
    </row>
    <row r="330" spans="7:9" ht="15" customHeight="1" x14ac:dyDescent="0.2">
      <c r="G330" s="96"/>
      <c r="I330" s="96"/>
    </row>
    <row r="331" spans="7:9" ht="15" customHeight="1" x14ac:dyDescent="0.2">
      <c r="G331" s="96"/>
      <c r="I331" s="96"/>
    </row>
    <row r="332" spans="7:9" ht="15" customHeight="1" x14ac:dyDescent="0.2">
      <c r="G332" s="96"/>
      <c r="I332" s="96"/>
    </row>
    <row r="333" spans="7:9" ht="15" customHeight="1" x14ac:dyDescent="0.2">
      <c r="G333" s="96"/>
      <c r="I333" s="96"/>
    </row>
    <row r="334" spans="7:9" ht="15" customHeight="1" x14ac:dyDescent="0.2">
      <c r="G334" s="96"/>
      <c r="I334" s="96"/>
    </row>
    <row r="335" spans="7:9" ht="15" customHeight="1" x14ac:dyDescent="0.2">
      <c r="G335" s="96"/>
      <c r="I335" s="96"/>
    </row>
    <row r="336" spans="7:9" ht="15" customHeight="1" x14ac:dyDescent="0.2">
      <c r="G336" s="96"/>
      <c r="I336" s="96"/>
    </row>
    <row r="337" spans="7:9" ht="15" customHeight="1" x14ac:dyDescent="0.2">
      <c r="G337" s="96"/>
      <c r="I337" s="96"/>
    </row>
    <row r="338" spans="7:9" ht="15" customHeight="1" x14ac:dyDescent="0.2">
      <c r="G338" s="96"/>
      <c r="I338" s="96"/>
    </row>
    <row r="339" spans="7:9" ht="15" customHeight="1" x14ac:dyDescent="0.2">
      <c r="G339" s="96"/>
      <c r="I339" s="96"/>
    </row>
    <row r="340" spans="7:9" ht="15" customHeight="1" x14ac:dyDescent="0.2">
      <c r="G340" s="96"/>
      <c r="I340" s="96"/>
    </row>
    <row r="341" spans="7:9" ht="15" customHeight="1" x14ac:dyDescent="0.2">
      <c r="G341" s="96"/>
      <c r="I341" s="96"/>
    </row>
    <row r="342" spans="7:9" ht="15" customHeight="1" x14ac:dyDescent="0.2">
      <c r="G342" s="96"/>
      <c r="I342" s="96"/>
    </row>
    <row r="343" spans="7:9" ht="15" customHeight="1" x14ac:dyDescent="0.2">
      <c r="G343" s="96"/>
      <c r="I343" s="96"/>
    </row>
    <row r="344" spans="7:9" ht="15" customHeight="1" x14ac:dyDescent="0.2">
      <c r="G344" s="96"/>
      <c r="I344" s="96"/>
    </row>
    <row r="345" spans="7:9" ht="15" customHeight="1" x14ac:dyDescent="0.2">
      <c r="G345" s="96"/>
      <c r="I345" s="96"/>
    </row>
    <row r="346" spans="7:9" ht="15" customHeight="1" x14ac:dyDescent="0.2">
      <c r="G346" s="96"/>
      <c r="I346" s="96"/>
    </row>
    <row r="347" spans="7:9" ht="15" customHeight="1" x14ac:dyDescent="0.2">
      <c r="G347" s="96"/>
      <c r="I347" s="96"/>
    </row>
    <row r="348" spans="7:9" ht="15" customHeight="1" x14ac:dyDescent="0.2">
      <c r="G348" s="96"/>
      <c r="I348" s="96"/>
    </row>
    <row r="349" spans="7:9" ht="15" customHeight="1" x14ac:dyDescent="0.2">
      <c r="G349" s="96"/>
      <c r="I349" s="96"/>
    </row>
    <row r="350" spans="7:9" ht="15" customHeight="1" x14ac:dyDescent="0.2">
      <c r="G350" s="96"/>
      <c r="I350" s="96"/>
    </row>
    <row r="351" spans="7:9" ht="15" customHeight="1" x14ac:dyDescent="0.2">
      <c r="G351" s="96"/>
      <c r="I351" s="96"/>
    </row>
    <row r="352" spans="7:9" ht="15" customHeight="1" x14ac:dyDescent="0.2">
      <c r="G352" s="96"/>
      <c r="I352" s="96"/>
    </row>
    <row r="353" spans="7:9" ht="15" customHeight="1" x14ac:dyDescent="0.2">
      <c r="G353" s="96"/>
      <c r="I353" s="96"/>
    </row>
    <row r="354" spans="7:9" ht="15" customHeight="1" x14ac:dyDescent="0.2">
      <c r="G354" s="96"/>
      <c r="I354" s="96"/>
    </row>
    <row r="355" spans="7:9" ht="15" customHeight="1" x14ac:dyDescent="0.2">
      <c r="G355" s="96"/>
      <c r="I355" s="96"/>
    </row>
    <row r="356" spans="7:9" ht="15" customHeight="1" x14ac:dyDescent="0.2">
      <c r="G356" s="96"/>
      <c r="I356" s="96"/>
    </row>
    <row r="357" spans="7:9" ht="15" customHeight="1" x14ac:dyDescent="0.2">
      <c r="G357" s="96"/>
      <c r="I357" s="96"/>
    </row>
    <row r="358" spans="7:9" ht="15" customHeight="1" x14ac:dyDescent="0.2">
      <c r="G358" s="96"/>
      <c r="I358" s="96"/>
    </row>
    <row r="359" spans="7:9" ht="15" customHeight="1" x14ac:dyDescent="0.2">
      <c r="G359" s="96"/>
      <c r="I359" s="96"/>
    </row>
    <row r="360" spans="7:9" ht="15" customHeight="1" x14ac:dyDescent="0.2">
      <c r="G360" s="96"/>
      <c r="I360" s="96"/>
    </row>
    <row r="361" spans="7:9" ht="15" customHeight="1" x14ac:dyDescent="0.2">
      <c r="G361" s="96"/>
      <c r="I361" s="96"/>
    </row>
    <row r="362" spans="7:9" ht="15" customHeight="1" x14ac:dyDescent="0.2">
      <c r="G362" s="96"/>
      <c r="I362" s="96"/>
    </row>
    <row r="363" spans="7:9" ht="15" customHeight="1" x14ac:dyDescent="0.2">
      <c r="G363" s="96"/>
      <c r="I363" s="96"/>
    </row>
    <row r="364" spans="7:9" ht="15" customHeight="1" x14ac:dyDescent="0.2">
      <c r="G364" s="96"/>
      <c r="I364" s="96"/>
    </row>
    <row r="365" spans="7:9" ht="15" customHeight="1" x14ac:dyDescent="0.2">
      <c r="G365" s="96"/>
      <c r="I365" s="96"/>
    </row>
    <row r="366" spans="7:9" ht="15" customHeight="1" x14ac:dyDescent="0.2">
      <c r="G366" s="96"/>
      <c r="I366" s="96"/>
    </row>
    <row r="367" spans="7:9" ht="15" customHeight="1" x14ac:dyDescent="0.2">
      <c r="G367" s="96"/>
      <c r="I367" s="96"/>
    </row>
    <row r="368" spans="7:9" ht="15" customHeight="1" x14ac:dyDescent="0.2">
      <c r="G368" s="96"/>
      <c r="I368" s="96"/>
    </row>
    <row r="369" spans="7:9" ht="15" customHeight="1" x14ac:dyDescent="0.2">
      <c r="G369" s="96"/>
      <c r="I369" s="96"/>
    </row>
    <row r="370" spans="7:9" ht="15" customHeight="1" x14ac:dyDescent="0.2">
      <c r="G370" s="96"/>
      <c r="I370" s="96"/>
    </row>
    <row r="371" spans="7:9" ht="15" customHeight="1" x14ac:dyDescent="0.2">
      <c r="G371" s="96"/>
      <c r="I371" s="96"/>
    </row>
    <row r="372" spans="7:9" ht="15" customHeight="1" x14ac:dyDescent="0.2">
      <c r="G372" s="96"/>
      <c r="I372" s="96"/>
    </row>
    <row r="373" spans="7:9" ht="15" customHeight="1" x14ac:dyDescent="0.2">
      <c r="G373" s="96"/>
      <c r="I373" s="96"/>
    </row>
    <row r="374" spans="7:9" ht="15" customHeight="1" x14ac:dyDescent="0.2">
      <c r="G374" s="96"/>
      <c r="I374" s="96"/>
    </row>
    <row r="375" spans="7:9" ht="15" customHeight="1" x14ac:dyDescent="0.2">
      <c r="G375" s="96"/>
      <c r="I375" s="96"/>
    </row>
    <row r="376" spans="7:9" ht="15" customHeight="1" x14ac:dyDescent="0.2">
      <c r="G376" s="96"/>
      <c r="I376" s="96"/>
    </row>
    <row r="377" spans="7:9" ht="15" customHeight="1" x14ac:dyDescent="0.2">
      <c r="G377" s="96"/>
      <c r="I377" s="96"/>
    </row>
    <row r="378" spans="7:9" ht="15" customHeight="1" x14ac:dyDescent="0.2">
      <c r="G378" s="96"/>
      <c r="I378" s="96"/>
    </row>
    <row r="379" spans="7:9" ht="15" customHeight="1" x14ac:dyDescent="0.2">
      <c r="G379" s="96"/>
      <c r="I379" s="96"/>
    </row>
    <row r="380" spans="7:9" ht="15" customHeight="1" x14ac:dyDescent="0.2">
      <c r="G380" s="96"/>
      <c r="I380" s="96"/>
    </row>
    <row r="381" spans="7:9" ht="15" customHeight="1" x14ac:dyDescent="0.2">
      <c r="G381" s="96"/>
      <c r="I381" s="96"/>
    </row>
    <row r="382" spans="7:9" ht="15" customHeight="1" x14ac:dyDescent="0.2">
      <c r="G382" s="96"/>
      <c r="I382" s="96"/>
    </row>
    <row r="383" spans="7:9" ht="15" customHeight="1" x14ac:dyDescent="0.2">
      <c r="G383" s="96"/>
      <c r="I383" s="96"/>
    </row>
    <row r="384" spans="7:9" ht="15" customHeight="1" x14ac:dyDescent="0.2">
      <c r="G384" s="96"/>
      <c r="I384" s="96"/>
    </row>
    <row r="385" spans="7:9" ht="15" customHeight="1" x14ac:dyDescent="0.2">
      <c r="G385" s="96"/>
      <c r="I385" s="96"/>
    </row>
    <row r="386" spans="7:9" ht="15" customHeight="1" x14ac:dyDescent="0.2">
      <c r="G386" s="96"/>
      <c r="I386" s="96"/>
    </row>
    <row r="387" spans="7:9" ht="15" customHeight="1" x14ac:dyDescent="0.2">
      <c r="G387" s="96"/>
      <c r="I387" s="96"/>
    </row>
    <row r="388" spans="7:9" ht="15" customHeight="1" x14ac:dyDescent="0.2">
      <c r="G388" s="96"/>
      <c r="I388" s="96"/>
    </row>
    <row r="389" spans="7:9" ht="15" customHeight="1" x14ac:dyDescent="0.2">
      <c r="G389" s="96"/>
      <c r="I389" s="96"/>
    </row>
    <row r="390" spans="7:9" ht="15" customHeight="1" x14ac:dyDescent="0.2">
      <c r="G390" s="96"/>
      <c r="I390" s="96"/>
    </row>
    <row r="391" spans="7:9" ht="15" customHeight="1" x14ac:dyDescent="0.2">
      <c r="G391" s="96"/>
      <c r="I391" s="96"/>
    </row>
    <row r="392" spans="7:9" ht="15" customHeight="1" x14ac:dyDescent="0.2">
      <c r="G392" s="96"/>
      <c r="I392" s="96"/>
    </row>
    <row r="393" spans="7:9" ht="15" customHeight="1" x14ac:dyDescent="0.2">
      <c r="G393" s="96"/>
      <c r="I393" s="96"/>
    </row>
    <row r="394" spans="7:9" ht="15" customHeight="1" x14ac:dyDescent="0.2">
      <c r="G394" s="96"/>
      <c r="I394" s="96"/>
    </row>
    <row r="395" spans="7:9" ht="15" customHeight="1" x14ac:dyDescent="0.2">
      <c r="G395" s="96"/>
      <c r="I395" s="96"/>
    </row>
    <row r="396" spans="7:9" ht="15" customHeight="1" x14ac:dyDescent="0.2">
      <c r="G396" s="96"/>
      <c r="I396" s="96"/>
    </row>
    <row r="397" spans="7:9" ht="15" customHeight="1" x14ac:dyDescent="0.2">
      <c r="G397" s="96"/>
      <c r="I397" s="96"/>
    </row>
    <row r="398" spans="7:9" ht="15" customHeight="1" x14ac:dyDescent="0.2">
      <c r="G398" s="96"/>
      <c r="I398" s="96"/>
    </row>
    <row r="399" spans="7:9" ht="15" customHeight="1" x14ac:dyDescent="0.2">
      <c r="G399" s="96"/>
      <c r="I399" s="96"/>
    </row>
    <row r="400" spans="7:9" ht="15" customHeight="1" x14ac:dyDescent="0.2">
      <c r="G400" s="96"/>
      <c r="I400" s="96"/>
    </row>
    <row r="401" spans="7:9" ht="15" customHeight="1" x14ac:dyDescent="0.2">
      <c r="G401" s="96"/>
      <c r="I401" s="96"/>
    </row>
    <row r="402" spans="7:9" ht="15" customHeight="1" x14ac:dyDescent="0.2">
      <c r="G402" s="96"/>
      <c r="I402" s="96"/>
    </row>
    <row r="403" spans="7:9" ht="15" customHeight="1" x14ac:dyDescent="0.2">
      <c r="G403" s="96"/>
      <c r="I403" s="96"/>
    </row>
    <row r="404" spans="7:9" ht="15" customHeight="1" x14ac:dyDescent="0.2">
      <c r="G404" s="96"/>
      <c r="I404" s="96"/>
    </row>
    <row r="405" spans="7:9" ht="15" customHeight="1" x14ac:dyDescent="0.2">
      <c r="G405" s="96"/>
      <c r="I405" s="96"/>
    </row>
    <row r="406" spans="7:9" ht="15" customHeight="1" x14ac:dyDescent="0.2">
      <c r="G406" s="96"/>
      <c r="I406" s="96"/>
    </row>
    <row r="407" spans="7:9" ht="15" customHeight="1" x14ac:dyDescent="0.2">
      <c r="G407" s="96"/>
      <c r="I407" s="96"/>
    </row>
    <row r="408" spans="7:9" ht="15" customHeight="1" x14ac:dyDescent="0.2">
      <c r="G408" s="96"/>
      <c r="I408" s="96"/>
    </row>
    <row r="409" spans="7:9" ht="15" customHeight="1" x14ac:dyDescent="0.2">
      <c r="G409" s="96"/>
      <c r="I409" s="96"/>
    </row>
    <row r="410" spans="7:9" ht="15" customHeight="1" x14ac:dyDescent="0.2">
      <c r="G410" s="96"/>
      <c r="I410" s="96"/>
    </row>
    <row r="411" spans="7:9" ht="15" customHeight="1" x14ac:dyDescent="0.2">
      <c r="G411" s="96"/>
      <c r="I411" s="96"/>
    </row>
    <row r="412" spans="7:9" ht="15" customHeight="1" x14ac:dyDescent="0.2">
      <c r="G412" s="96"/>
      <c r="I412" s="96"/>
    </row>
    <row r="413" spans="7:9" ht="15" customHeight="1" x14ac:dyDescent="0.2">
      <c r="G413" s="96"/>
      <c r="I413" s="96"/>
    </row>
    <row r="414" spans="7:9" ht="15" customHeight="1" x14ac:dyDescent="0.2">
      <c r="G414" s="96"/>
      <c r="I414" s="96"/>
    </row>
    <row r="415" spans="7:9" ht="15" customHeight="1" x14ac:dyDescent="0.2">
      <c r="G415" s="96"/>
      <c r="I415" s="96"/>
    </row>
    <row r="416" spans="7:9" ht="15" customHeight="1" x14ac:dyDescent="0.2">
      <c r="G416" s="96"/>
      <c r="I416" s="96"/>
    </row>
    <row r="417" spans="7:9" ht="15" customHeight="1" x14ac:dyDescent="0.2">
      <c r="G417" s="96"/>
      <c r="I417" s="96"/>
    </row>
    <row r="418" spans="7:9" ht="15" customHeight="1" x14ac:dyDescent="0.2">
      <c r="G418" s="96"/>
      <c r="I418" s="96"/>
    </row>
    <row r="419" spans="7:9" ht="15" customHeight="1" x14ac:dyDescent="0.2">
      <c r="G419" s="96"/>
      <c r="I419" s="96"/>
    </row>
    <row r="420" spans="7:9" ht="15" customHeight="1" x14ac:dyDescent="0.2">
      <c r="G420" s="96"/>
      <c r="I420" s="96"/>
    </row>
    <row r="421" spans="7:9" ht="15" customHeight="1" x14ac:dyDescent="0.2">
      <c r="G421" s="96"/>
      <c r="I421" s="96"/>
    </row>
    <row r="422" spans="7:9" ht="15" customHeight="1" x14ac:dyDescent="0.2">
      <c r="G422" s="96"/>
      <c r="I422" s="96"/>
    </row>
    <row r="423" spans="7:9" ht="15" customHeight="1" x14ac:dyDescent="0.2">
      <c r="G423" s="96"/>
      <c r="I423" s="96"/>
    </row>
    <row r="424" spans="7:9" ht="15" customHeight="1" x14ac:dyDescent="0.2">
      <c r="G424" s="96"/>
      <c r="I424" s="96"/>
    </row>
    <row r="425" spans="7:9" ht="15" customHeight="1" x14ac:dyDescent="0.2">
      <c r="G425" s="96"/>
      <c r="I425" s="96"/>
    </row>
    <row r="426" spans="7:9" ht="15" customHeight="1" x14ac:dyDescent="0.2">
      <c r="G426" s="96"/>
      <c r="I426" s="96"/>
    </row>
    <row r="427" spans="7:9" ht="15" customHeight="1" x14ac:dyDescent="0.2">
      <c r="G427" s="96"/>
      <c r="I427" s="96"/>
    </row>
    <row r="428" spans="7:9" ht="15" customHeight="1" x14ac:dyDescent="0.2">
      <c r="G428" s="96"/>
      <c r="I428" s="96"/>
    </row>
    <row r="429" spans="7:9" ht="15" customHeight="1" x14ac:dyDescent="0.2">
      <c r="G429" s="96"/>
      <c r="I429" s="96"/>
    </row>
    <row r="430" spans="7:9" ht="15" customHeight="1" x14ac:dyDescent="0.2">
      <c r="G430" s="96"/>
      <c r="I430" s="96"/>
    </row>
    <row r="431" spans="7:9" ht="15" customHeight="1" x14ac:dyDescent="0.2">
      <c r="G431" s="96"/>
      <c r="I431" s="96"/>
    </row>
    <row r="432" spans="7:9" ht="15" customHeight="1" x14ac:dyDescent="0.2">
      <c r="G432" s="96"/>
      <c r="I432" s="96"/>
    </row>
    <row r="433" spans="7:9" ht="15" customHeight="1" x14ac:dyDescent="0.2">
      <c r="G433" s="96"/>
      <c r="I433" s="96"/>
    </row>
    <row r="434" spans="7:9" ht="15" customHeight="1" x14ac:dyDescent="0.2">
      <c r="G434" s="96"/>
      <c r="I434" s="96"/>
    </row>
    <row r="435" spans="7:9" ht="15" customHeight="1" x14ac:dyDescent="0.2">
      <c r="G435" s="96"/>
      <c r="I435" s="96"/>
    </row>
    <row r="436" spans="7:9" ht="15" customHeight="1" x14ac:dyDescent="0.2">
      <c r="G436" s="96"/>
      <c r="I436" s="96"/>
    </row>
    <row r="437" spans="7:9" ht="15" customHeight="1" x14ac:dyDescent="0.2">
      <c r="G437" s="96"/>
      <c r="I437" s="96"/>
    </row>
    <row r="438" spans="7:9" ht="15" customHeight="1" x14ac:dyDescent="0.2">
      <c r="G438" s="96"/>
      <c r="I438" s="96"/>
    </row>
    <row r="439" spans="7:9" ht="15" customHeight="1" x14ac:dyDescent="0.2">
      <c r="G439" s="96"/>
      <c r="I439" s="96"/>
    </row>
    <row r="440" spans="7:9" ht="15" customHeight="1" x14ac:dyDescent="0.2">
      <c r="G440" s="96"/>
      <c r="I440" s="96"/>
    </row>
    <row r="441" spans="7:9" ht="15" customHeight="1" x14ac:dyDescent="0.2">
      <c r="G441" s="96"/>
      <c r="I441" s="96"/>
    </row>
    <row r="442" spans="7:9" ht="15" customHeight="1" x14ac:dyDescent="0.2">
      <c r="G442" s="96"/>
      <c r="I442" s="96"/>
    </row>
    <row r="443" spans="7:9" ht="15" customHeight="1" x14ac:dyDescent="0.2">
      <c r="G443" s="96"/>
      <c r="I443" s="96"/>
    </row>
    <row r="444" spans="7:9" ht="15" customHeight="1" x14ac:dyDescent="0.2">
      <c r="G444" s="96"/>
      <c r="I444" s="96"/>
    </row>
    <row r="445" spans="7:9" ht="15" customHeight="1" x14ac:dyDescent="0.2">
      <c r="G445" s="96"/>
      <c r="I445" s="96"/>
    </row>
    <row r="446" spans="7:9" ht="15" customHeight="1" x14ac:dyDescent="0.2">
      <c r="G446" s="96"/>
      <c r="I446" s="96"/>
    </row>
    <row r="447" spans="7:9" ht="15" customHeight="1" x14ac:dyDescent="0.2">
      <c r="G447" s="96"/>
      <c r="I447" s="96"/>
    </row>
    <row r="448" spans="7:9" ht="15" customHeight="1" x14ac:dyDescent="0.2">
      <c r="G448" s="96"/>
      <c r="I448" s="96"/>
    </row>
    <row r="449" spans="7:9" ht="15" customHeight="1" x14ac:dyDescent="0.2">
      <c r="G449" s="96"/>
      <c r="I449" s="96"/>
    </row>
    <row r="450" spans="7:9" ht="15" customHeight="1" x14ac:dyDescent="0.2">
      <c r="G450" s="96"/>
      <c r="I450" s="96"/>
    </row>
    <row r="451" spans="7:9" ht="15" customHeight="1" x14ac:dyDescent="0.2">
      <c r="G451" s="96"/>
      <c r="I451" s="96"/>
    </row>
    <row r="452" spans="7:9" ht="15" customHeight="1" x14ac:dyDescent="0.2">
      <c r="G452" s="96"/>
      <c r="I452" s="96"/>
    </row>
    <row r="453" spans="7:9" ht="15" customHeight="1" x14ac:dyDescent="0.2">
      <c r="G453" s="96"/>
      <c r="I453" s="96"/>
    </row>
    <row r="454" spans="7:9" ht="15" customHeight="1" x14ac:dyDescent="0.2">
      <c r="G454" s="96"/>
      <c r="I454" s="96"/>
    </row>
    <row r="455" spans="7:9" ht="15" customHeight="1" x14ac:dyDescent="0.2">
      <c r="G455" s="96"/>
      <c r="I455" s="96"/>
    </row>
    <row r="456" spans="7:9" ht="15" customHeight="1" x14ac:dyDescent="0.2">
      <c r="G456" s="96"/>
      <c r="I456" s="96"/>
    </row>
    <row r="457" spans="7:9" ht="15" customHeight="1" x14ac:dyDescent="0.2">
      <c r="G457" s="96"/>
      <c r="I457" s="96"/>
    </row>
    <row r="458" spans="7:9" ht="15" customHeight="1" x14ac:dyDescent="0.2">
      <c r="G458" s="96"/>
      <c r="I458" s="96"/>
    </row>
    <row r="459" spans="7:9" ht="15" customHeight="1" x14ac:dyDescent="0.2">
      <c r="G459" s="96"/>
      <c r="I459" s="96"/>
    </row>
    <row r="460" spans="7:9" ht="15" customHeight="1" x14ac:dyDescent="0.2">
      <c r="G460" s="96"/>
      <c r="I460" s="96"/>
    </row>
    <row r="461" spans="7:9" ht="15" customHeight="1" x14ac:dyDescent="0.2">
      <c r="G461" s="96"/>
      <c r="I461" s="96"/>
    </row>
    <row r="462" spans="7:9" ht="15" customHeight="1" x14ac:dyDescent="0.2">
      <c r="G462" s="96"/>
      <c r="I462" s="96"/>
    </row>
    <row r="463" spans="7:9" ht="15" customHeight="1" x14ac:dyDescent="0.2">
      <c r="G463" s="96"/>
      <c r="I463" s="96"/>
    </row>
    <row r="464" spans="7:9" ht="15" customHeight="1" x14ac:dyDescent="0.2">
      <c r="G464" s="96"/>
      <c r="I464" s="96"/>
    </row>
    <row r="465" spans="7:9" ht="15" customHeight="1" x14ac:dyDescent="0.2">
      <c r="G465" s="96"/>
      <c r="I465" s="96"/>
    </row>
    <row r="466" spans="7:9" ht="15" customHeight="1" x14ac:dyDescent="0.2">
      <c r="G466" s="96"/>
      <c r="I466" s="96"/>
    </row>
    <row r="467" spans="7:9" ht="15" customHeight="1" x14ac:dyDescent="0.2">
      <c r="G467" s="96"/>
      <c r="I467" s="96"/>
    </row>
    <row r="468" spans="7:9" ht="15" customHeight="1" x14ac:dyDescent="0.2">
      <c r="G468" s="96"/>
      <c r="I468" s="96"/>
    </row>
    <row r="469" spans="7:9" ht="15" customHeight="1" x14ac:dyDescent="0.2">
      <c r="G469" s="96"/>
      <c r="I469" s="96"/>
    </row>
    <row r="470" spans="7:9" ht="15" customHeight="1" x14ac:dyDescent="0.2">
      <c r="G470" s="96"/>
      <c r="I470" s="96"/>
    </row>
    <row r="471" spans="7:9" ht="15" customHeight="1" x14ac:dyDescent="0.2">
      <c r="G471" s="96"/>
      <c r="I471" s="96"/>
    </row>
    <row r="472" spans="7:9" ht="15" customHeight="1" x14ac:dyDescent="0.2">
      <c r="G472" s="96"/>
      <c r="I472" s="96"/>
    </row>
    <row r="473" spans="7:9" ht="15" customHeight="1" x14ac:dyDescent="0.2">
      <c r="G473" s="96"/>
      <c r="I473" s="96"/>
    </row>
    <row r="474" spans="7:9" ht="15" customHeight="1" x14ac:dyDescent="0.2">
      <c r="G474" s="96"/>
      <c r="I474" s="96"/>
    </row>
    <row r="475" spans="7:9" ht="15" customHeight="1" x14ac:dyDescent="0.2">
      <c r="G475" s="96"/>
      <c r="I475" s="96"/>
    </row>
    <row r="476" spans="7:9" ht="15" customHeight="1" x14ac:dyDescent="0.2">
      <c r="G476" s="96"/>
      <c r="I476" s="96"/>
    </row>
    <row r="477" spans="7:9" ht="15" customHeight="1" x14ac:dyDescent="0.2">
      <c r="G477" s="96"/>
      <c r="I477" s="96"/>
    </row>
    <row r="478" spans="7:9" ht="15" customHeight="1" x14ac:dyDescent="0.2">
      <c r="G478" s="96"/>
      <c r="I478" s="96"/>
    </row>
    <row r="479" spans="7:9" ht="15" customHeight="1" x14ac:dyDescent="0.2">
      <c r="G479" s="96"/>
      <c r="I479" s="96"/>
    </row>
    <row r="480" spans="7:9" ht="15" customHeight="1" x14ac:dyDescent="0.2">
      <c r="G480" s="96"/>
      <c r="I480" s="96"/>
    </row>
    <row r="481" spans="7:9" ht="15" customHeight="1" x14ac:dyDescent="0.2">
      <c r="G481" s="96"/>
      <c r="I481" s="96"/>
    </row>
    <row r="482" spans="7:9" ht="15" customHeight="1" x14ac:dyDescent="0.2">
      <c r="G482" s="96"/>
      <c r="I482" s="96"/>
    </row>
    <row r="483" spans="7:9" ht="15" customHeight="1" x14ac:dyDescent="0.2">
      <c r="G483" s="96"/>
      <c r="I483" s="96"/>
    </row>
    <row r="484" spans="7:9" ht="15" customHeight="1" x14ac:dyDescent="0.2">
      <c r="G484" s="96"/>
      <c r="I484" s="96"/>
    </row>
    <row r="485" spans="7:9" ht="15" customHeight="1" x14ac:dyDescent="0.2">
      <c r="G485" s="96"/>
      <c r="I485" s="96"/>
    </row>
    <row r="486" spans="7:9" ht="15" customHeight="1" x14ac:dyDescent="0.2">
      <c r="G486" s="96"/>
      <c r="I486" s="96"/>
    </row>
    <row r="487" spans="7:9" ht="15" customHeight="1" x14ac:dyDescent="0.2">
      <c r="G487" s="96"/>
      <c r="I487" s="96"/>
    </row>
    <row r="488" spans="7:9" ht="15" customHeight="1" x14ac:dyDescent="0.2">
      <c r="G488" s="96"/>
      <c r="I488" s="96"/>
    </row>
    <row r="489" spans="7:9" ht="15" customHeight="1" x14ac:dyDescent="0.2">
      <c r="G489" s="96"/>
      <c r="I489" s="96"/>
    </row>
    <row r="490" spans="7:9" ht="15" customHeight="1" x14ac:dyDescent="0.2">
      <c r="G490" s="96"/>
      <c r="I490" s="96"/>
    </row>
    <row r="491" spans="7:9" ht="15" customHeight="1" x14ac:dyDescent="0.2">
      <c r="G491" s="96"/>
      <c r="I491" s="96"/>
    </row>
    <row r="492" spans="7:9" ht="15" customHeight="1" x14ac:dyDescent="0.2">
      <c r="G492" s="96"/>
      <c r="I492" s="96"/>
    </row>
    <row r="493" spans="7:9" ht="15" customHeight="1" x14ac:dyDescent="0.2">
      <c r="G493" s="96"/>
      <c r="I493" s="96"/>
    </row>
    <row r="494" spans="7:9" ht="15" customHeight="1" x14ac:dyDescent="0.2">
      <c r="G494" s="96"/>
      <c r="I494" s="96"/>
    </row>
    <row r="495" spans="7:9" ht="15" customHeight="1" x14ac:dyDescent="0.2">
      <c r="G495" s="96"/>
      <c r="I495" s="96"/>
    </row>
    <row r="496" spans="7:9" ht="15" customHeight="1" x14ac:dyDescent="0.2">
      <c r="G496" s="96"/>
      <c r="I496" s="96"/>
    </row>
    <row r="497" spans="7:9" ht="15" customHeight="1" x14ac:dyDescent="0.2">
      <c r="G497" s="96"/>
      <c r="I497" s="96"/>
    </row>
    <row r="498" spans="7:9" ht="15" customHeight="1" x14ac:dyDescent="0.2">
      <c r="G498" s="96"/>
      <c r="I498" s="96"/>
    </row>
    <row r="499" spans="7:9" ht="15" customHeight="1" x14ac:dyDescent="0.2">
      <c r="G499" s="96"/>
      <c r="I499" s="96"/>
    </row>
    <row r="500" spans="7:9" ht="15" customHeight="1" x14ac:dyDescent="0.2">
      <c r="G500" s="96"/>
      <c r="I500" s="96"/>
    </row>
    <row r="501" spans="7:9" ht="15" customHeight="1" x14ac:dyDescent="0.2">
      <c r="G501" s="96"/>
      <c r="I501" s="96"/>
    </row>
    <row r="502" spans="7:9" ht="15" customHeight="1" x14ac:dyDescent="0.2">
      <c r="G502" s="96"/>
      <c r="I502" s="96"/>
    </row>
    <row r="503" spans="7:9" ht="15" customHeight="1" x14ac:dyDescent="0.2">
      <c r="G503" s="96"/>
      <c r="I503" s="96"/>
    </row>
    <row r="504" spans="7:9" ht="15" customHeight="1" x14ac:dyDescent="0.2">
      <c r="G504" s="96"/>
      <c r="I504" s="96"/>
    </row>
    <row r="505" spans="7:9" ht="15" customHeight="1" x14ac:dyDescent="0.2">
      <c r="G505" s="96"/>
      <c r="I505" s="96"/>
    </row>
    <row r="506" spans="7:9" ht="15" customHeight="1" x14ac:dyDescent="0.2">
      <c r="G506" s="96"/>
      <c r="I506" s="96"/>
    </row>
    <row r="507" spans="7:9" ht="15" customHeight="1" x14ac:dyDescent="0.2">
      <c r="G507" s="96"/>
      <c r="I507" s="96"/>
    </row>
    <row r="508" spans="7:9" ht="15" customHeight="1" x14ac:dyDescent="0.2">
      <c r="G508" s="96"/>
      <c r="I508" s="96"/>
    </row>
    <row r="509" spans="7:9" ht="15" customHeight="1" x14ac:dyDescent="0.2">
      <c r="G509" s="96"/>
      <c r="I509" s="96"/>
    </row>
    <row r="510" spans="7:9" ht="15" customHeight="1" x14ac:dyDescent="0.2">
      <c r="G510" s="96"/>
      <c r="I510" s="96"/>
    </row>
    <row r="511" spans="7:9" ht="15" customHeight="1" x14ac:dyDescent="0.2">
      <c r="G511" s="96"/>
      <c r="I511" s="96"/>
    </row>
    <row r="512" spans="7:9" ht="15" customHeight="1" x14ac:dyDescent="0.2">
      <c r="G512" s="96"/>
      <c r="I512" s="96"/>
    </row>
    <row r="513" spans="7:9" ht="15" customHeight="1" x14ac:dyDescent="0.2">
      <c r="G513" s="96"/>
      <c r="I513" s="96"/>
    </row>
    <row r="514" spans="7:9" ht="15" customHeight="1" x14ac:dyDescent="0.2">
      <c r="G514" s="96"/>
      <c r="I514" s="96"/>
    </row>
    <row r="515" spans="7:9" ht="15" customHeight="1" x14ac:dyDescent="0.2">
      <c r="G515" s="96"/>
      <c r="I515" s="96"/>
    </row>
    <row r="516" spans="7:9" ht="15" customHeight="1" x14ac:dyDescent="0.2">
      <c r="G516" s="96"/>
      <c r="I516" s="96"/>
    </row>
    <row r="517" spans="7:9" ht="15" customHeight="1" x14ac:dyDescent="0.2">
      <c r="G517" s="96"/>
      <c r="I517" s="96"/>
    </row>
    <row r="518" spans="7:9" ht="15" customHeight="1" x14ac:dyDescent="0.2">
      <c r="G518" s="96"/>
      <c r="I518" s="96"/>
    </row>
    <row r="519" spans="7:9" ht="15" customHeight="1" x14ac:dyDescent="0.2">
      <c r="G519" s="96"/>
      <c r="I519" s="96"/>
    </row>
    <row r="520" spans="7:9" ht="15" customHeight="1" x14ac:dyDescent="0.2">
      <c r="G520" s="96"/>
      <c r="I520" s="96"/>
    </row>
    <row r="521" spans="7:9" ht="15" customHeight="1" x14ac:dyDescent="0.2">
      <c r="G521" s="96"/>
      <c r="I521" s="96"/>
    </row>
    <row r="522" spans="7:9" ht="15" customHeight="1" x14ac:dyDescent="0.2">
      <c r="G522" s="96"/>
      <c r="I522" s="96"/>
    </row>
    <row r="523" spans="7:9" ht="15" customHeight="1" x14ac:dyDescent="0.2">
      <c r="G523" s="96"/>
      <c r="I523" s="96"/>
    </row>
    <row r="524" spans="7:9" ht="15" customHeight="1" x14ac:dyDescent="0.2">
      <c r="G524" s="96"/>
      <c r="I524" s="96"/>
    </row>
    <row r="525" spans="7:9" ht="15" customHeight="1" x14ac:dyDescent="0.2">
      <c r="G525" s="96"/>
      <c r="I525" s="96"/>
    </row>
    <row r="526" spans="7:9" ht="15" customHeight="1" x14ac:dyDescent="0.2">
      <c r="G526" s="96"/>
      <c r="I526" s="96"/>
    </row>
    <row r="527" spans="7:9" ht="15" customHeight="1" x14ac:dyDescent="0.2">
      <c r="G527" s="96"/>
      <c r="I527" s="96"/>
    </row>
    <row r="528" spans="7:9" ht="15" customHeight="1" x14ac:dyDescent="0.2">
      <c r="G528" s="96"/>
      <c r="I528" s="96"/>
    </row>
    <row r="529" spans="7:9" ht="15" customHeight="1" x14ac:dyDescent="0.2">
      <c r="G529" s="96"/>
      <c r="I529" s="96"/>
    </row>
    <row r="530" spans="7:9" ht="15" customHeight="1" x14ac:dyDescent="0.2">
      <c r="G530" s="96"/>
      <c r="I530" s="96"/>
    </row>
    <row r="531" spans="7:9" ht="15" customHeight="1" x14ac:dyDescent="0.2">
      <c r="G531" s="96"/>
      <c r="I531" s="96"/>
    </row>
    <row r="532" spans="7:9" ht="15" customHeight="1" x14ac:dyDescent="0.2">
      <c r="G532" s="96"/>
      <c r="I532" s="96"/>
    </row>
    <row r="533" spans="7:9" ht="15" customHeight="1" x14ac:dyDescent="0.2">
      <c r="G533" s="96"/>
      <c r="I533" s="96"/>
    </row>
    <row r="534" spans="7:9" ht="15" customHeight="1" x14ac:dyDescent="0.2">
      <c r="G534" s="96"/>
      <c r="I534" s="96"/>
    </row>
    <row r="535" spans="7:9" ht="15" customHeight="1" x14ac:dyDescent="0.2">
      <c r="G535" s="96"/>
      <c r="I535" s="96"/>
    </row>
    <row r="536" spans="7:9" ht="15" customHeight="1" x14ac:dyDescent="0.2">
      <c r="G536" s="96"/>
      <c r="I536" s="96"/>
    </row>
    <row r="537" spans="7:9" ht="15" customHeight="1" x14ac:dyDescent="0.2">
      <c r="G537" s="96"/>
      <c r="I537" s="96"/>
    </row>
    <row r="538" spans="7:9" ht="15" customHeight="1" x14ac:dyDescent="0.2">
      <c r="G538" s="96"/>
      <c r="I538" s="96"/>
    </row>
    <row r="539" spans="7:9" ht="15" customHeight="1" x14ac:dyDescent="0.2">
      <c r="G539" s="96"/>
      <c r="I539" s="96"/>
    </row>
    <row r="540" spans="7:9" ht="15" customHeight="1" x14ac:dyDescent="0.2">
      <c r="G540" s="96"/>
      <c r="I540" s="96"/>
    </row>
    <row r="541" spans="7:9" ht="15" customHeight="1" x14ac:dyDescent="0.2">
      <c r="G541" s="96"/>
      <c r="I541" s="96"/>
    </row>
    <row r="542" spans="7:9" ht="15" customHeight="1" x14ac:dyDescent="0.2">
      <c r="G542" s="96"/>
      <c r="I542" s="96"/>
    </row>
    <row r="543" spans="7:9" ht="15" customHeight="1" x14ac:dyDescent="0.2">
      <c r="G543" s="96"/>
      <c r="I543" s="96"/>
    </row>
    <row r="544" spans="7:9" ht="15" customHeight="1" x14ac:dyDescent="0.2">
      <c r="G544" s="96"/>
      <c r="I544" s="96"/>
    </row>
    <row r="545" spans="7:9" ht="15" customHeight="1" x14ac:dyDescent="0.2">
      <c r="G545" s="96"/>
      <c r="I545" s="96"/>
    </row>
    <row r="546" spans="7:9" ht="15" customHeight="1" x14ac:dyDescent="0.2">
      <c r="G546" s="96"/>
      <c r="I546" s="96"/>
    </row>
    <row r="547" spans="7:9" ht="15" customHeight="1" x14ac:dyDescent="0.2">
      <c r="G547" s="96"/>
      <c r="I547" s="96"/>
    </row>
    <row r="548" spans="7:9" ht="15" customHeight="1" x14ac:dyDescent="0.2">
      <c r="G548" s="96"/>
      <c r="I548" s="96"/>
    </row>
    <row r="549" spans="7:9" ht="15" customHeight="1" x14ac:dyDescent="0.2">
      <c r="G549" s="96"/>
      <c r="I549" s="96"/>
    </row>
    <row r="550" spans="7:9" ht="15" customHeight="1" x14ac:dyDescent="0.2">
      <c r="G550" s="96"/>
      <c r="I550" s="96"/>
    </row>
    <row r="551" spans="7:9" ht="15" customHeight="1" x14ac:dyDescent="0.2">
      <c r="G551" s="96"/>
      <c r="I551" s="96"/>
    </row>
    <row r="552" spans="7:9" ht="15" customHeight="1" x14ac:dyDescent="0.2">
      <c r="G552" s="96"/>
      <c r="I552" s="96"/>
    </row>
    <row r="553" spans="7:9" ht="15" customHeight="1" x14ac:dyDescent="0.2">
      <c r="G553" s="96"/>
      <c r="I553" s="96"/>
    </row>
    <row r="554" spans="7:9" ht="15" customHeight="1" x14ac:dyDescent="0.2">
      <c r="G554" s="96"/>
      <c r="I554" s="96"/>
    </row>
    <row r="555" spans="7:9" ht="15" customHeight="1" x14ac:dyDescent="0.2">
      <c r="G555" s="96"/>
      <c r="I555" s="96"/>
    </row>
    <row r="556" spans="7:9" ht="15" customHeight="1" x14ac:dyDescent="0.2">
      <c r="G556" s="96"/>
      <c r="I556" s="96"/>
    </row>
    <row r="557" spans="7:9" ht="15" customHeight="1" x14ac:dyDescent="0.2">
      <c r="G557" s="96"/>
      <c r="I557" s="96"/>
    </row>
    <row r="558" spans="7:9" ht="15" customHeight="1" x14ac:dyDescent="0.2">
      <c r="G558" s="96"/>
      <c r="I558" s="96"/>
    </row>
    <row r="559" spans="7:9" ht="15" customHeight="1" x14ac:dyDescent="0.2">
      <c r="G559" s="96"/>
      <c r="I559" s="96"/>
    </row>
    <row r="560" spans="7:9" ht="15" customHeight="1" x14ac:dyDescent="0.2">
      <c r="G560" s="96"/>
      <c r="I560" s="96"/>
    </row>
    <row r="561" spans="7:9" ht="15" customHeight="1" x14ac:dyDescent="0.2">
      <c r="G561" s="96"/>
      <c r="I561" s="96"/>
    </row>
    <row r="562" spans="7:9" ht="15" customHeight="1" x14ac:dyDescent="0.2">
      <c r="G562" s="96"/>
      <c r="I562" s="96"/>
    </row>
    <row r="563" spans="7:9" ht="15" customHeight="1" x14ac:dyDescent="0.2">
      <c r="G563" s="96"/>
      <c r="I563" s="96"/>
    </row>
    <row r="564" spans="7:9" ht="15" customHeight="1" x14ac:dyDescent="0.2">
      <c r="G564" s="96"/>
      <c r="I564" s="96"/>
    </row>
    <row r="565" spans="7:9" ht="15" customHeight="1" x14ac:dyDescent="0.2">
      <c r="G565" s="96"/>
      <c r="I565" s="96"/>
    </row>
    <row r="566" spans="7:9" ht="15" customHeight="1" x14ac:dyDescent="0.2">
      <c r="G566" s="96"/>
      <c r="I566" s="96"/>
    </row>
    <row r="567" spans="7:9" ht="15" customHeight="1" x14ac:dyDescent="0.2">
      <c r="G567" s="96"/>
      <c r="I567" s="96"/>
    </row>
    <row r="568" spans="7:9" ht="15" customHeight="1" x14ac:dyDescent="0.2">
      <c r="G568" s="96"/>
      <c r="I568" s="96"/>
    </row>
    <row r="569" spans="7:9" ht="15" customHeight="1" x14ac:dyDescent="0.2">
      <c r="G569" s="96"/>
      <c r="I569" s="96"/>
    </row>
    <row r="570" spans="7:9" ht="15" customHeight="1" x14ac:dyDescent="0.2">
      <c r="G570" s="96"/>
      <c r="I570" s="96"/>
    </row>
    <row r="571" spans="7:9" ht="15" customHeight="1" x14ac:dyDescent="0.2">
      <c r="G571" s="96"/>
      <c r="I571" s="96"/>
    </row>
    <row r="572" spans="7:9" ht="15" customHeight="1" x14ac:dyDescent="0.2">
      <c r="G572" s="96"/>
      <c r="I572" s="96"/>
    </row>
    <row r="573" spans="7:9" ht="15" customHeight="1" x14ac:dyDescent="0.2">
      <c r="G573" s="96"/>
      <c r="I573" s="96"/>
    </row>
    <row r="574" spans="7:9" ht="15" customHeight="1" x14ac:dyDescent="0.2">
      <c r="G574" s="96"/>
      <c r="I574" s="96"/>
    </row>
    <row r="575" spans="7:9" ht="15" customHeight="1" x14ac:dyDescent="0.2">
      <c r="G575" s="96"/>
      <c r="I575" s="96"/>
    </row>
    <row r="576" spans="7:9" ht="15" customHeight="1" x14ac:dyDescent="0.2">
      <c r="G576" s="96"/>
      <c r="I576" s="96"/>
    </row>
    <row r="577" spans="7:9" ht="15" customHeight="1" x14ac:dyDescent="0.2">
      <c r="G577" s="96"/>
      <c r="I577" s="96"/>
    </row>
    <row r="578" spans="7:9" ht="15" customHeight="1" x14ac:dyDescent="0.2">
      <c r="G578" s="96"/>
      <c r="I578" s="96"/>
    </row>
    <row r="579" spans="7:9" ht="15" customHeight="1" x14ac:dyDescent="0.2">
      <c r="G579" s="96"/>
      <c r="I579" s="96"/>
    </row>
    <row r="580" spans="7:9" ht="15" customHeight="1" x14ac:dyDescent="0.2">
      <c r="G580" s="96"/>
      <c r="I580" s="96"/>
    </row>
    <row r="581" spans="7:9" ht="15" customHeight="1" x14ac:dyDescent="0.2">
      <c r="G581" s="96"/>
      <c r="I581" s="96"/>
    </row>
    <row r="582" spans="7:9" ht="15" customHeight="1" x14ac:dyDescent="0.2">
      <c r="G582" s="96"/>
      <c r="I582" s="96"/>
    </row>
    <row r="583" spans="7:9" ht="15" customHeight="1" x14ac:dyDescent="0.2">
      <c r="G583" s="96"/>
      <c r="I583" s="96"/>
    </row>
    <row r="584" spans="7:9" ht="15" customHeight="1" x14ac:dyDescent="0.2">
      <c r="G584" s="96"/>
      <c r="I584" s="96"/>
    </row>
    <row r="585" spans="7:9" ht="15" customHeight="1" x14ac:dyDescent="0.2">
      <c r="G585" s="96"/>
      <c r="I585" s="96"/>
    </row>
    <row r="586" spans="7:9" ht="15" customHeight="1" x14ac:dyDescent="0.2">
      <c r="G586" s="96"/>
      <c r="I586" s="96"/>
    </row>
    <row r="587" spans="7:9" ht="15" customHeight="1" x14ac:dyDescent="0.2">
      <c r="G587" s="96"/>
      <c r="I587" s="96"/>
    </row>
    <row r="588" spans="7:9" ht="15" customHeight="1" x14ac:dyDescent="0.2">
      <c r="G588" s="96"/>
      <c r="I588" s="96"/>
    </row>
    <row r="589" spans="7:9" ht="15" customHeight="1" x14ac:dyDescent="0.2">
      <c r="G589" s="96"/>
      <c r="I589" s="96"/>
    </row>
    <row r="590" spans="7:9" ht="15" customHeight="1" x14ac:dyDescent="0.2">
      <c r="G590" s="96"/>
      <c r="I590" s="96"/>
    </row>
    <row r="591" spans="7:9" ht="15" customHeight="1" x14ac:dyDescent="0.2">
      <c r="G591" s="96"/>
      <c r="I591" s="96"/>
    </row>
    <row r="592" spans="7:9" ht="15" customHeight="1" x14ac:dyDescent="0.2">
      <c r="G592" s="96"/>
      <c r="I592" s="96"/>
    </row>
    <row r="593" spans="7:9" ht="15" customHeight="1" x14ac:dyDescent="0.2">
      <c r="G593" s="96"/>
      <c r="I593" s="96"/>
    </row>
    <row r="594" spans="7:9" ht="15" customHeight="1" x14ac:dyDescent="0.2">
      <c r="G594" s="96"/>
      <c r="I594" s="96"/>
    </row>
    <row r="595" spans="7:9" ht="15" customHeight="1" x14ac:dyDescent="0.2">
      <c r="G595" s="96"/>
      <c r="I595" s="96"/>
    </row>
    <row r="596" spans="7:9" ht="15" customHeight="1" x14ac:dyDescent="0.2">
      <c r="G596" s="96"/>
      <c r="I596" s="96"/>
    </row>
    <row r="597" spans="7:9" ht="15" customHeight="1" x14ac:dyDescent="0.2">
      <c r="G597" s="96"/>
      <c r="I597" s="96"/>
    </row>
    <row r="598" spans="7:9" ht="15" customHeight="1" x14ac:dyDescent="0.2">
      <c r="G598" s="96"/>
      <c r="I598" s="96"/>
    </row>
    <row r="599" spans="7:9" ht="15" customHeight="1" x14ac:dyDescent="0.2">
      <c r="G599" s="96"/>
      <c r="I599" s="96"/>
    </row>
    <row r="600" spans="7:9" ht="15" customHeight="1" x14ac:dyDescent="0.2">
      <c r="G600" s="96"/>
      <c r="I600" s="96"/>
    </row>
    <row r="601" spans="7:9" ht="15" customHeight="1" x14ac:dyDescent="0.2">
      <c r="G601" s="96"/>
      <c r="I601" s="96"/>
    </row>
    <row r="602" spans="7:9" ht="15" customHeight="1" x14ac:dyDescent="0.2">
      <c r="G602" s="96"/>
      <c r="I602" s="96"/>
    </row>
    <row r="603" spans="7:9" ht="15" customHeight="1" x14ac:dyDescent="0.2">
      <c r="G603" s="96"/>
      <c r="I603" s="96"/>
    </row>
    <row r="604" spans="7:9" ht="15" customHeight="1" x14ac:dyDescent="0.2">
      <c r="G604" s="96"/>
      <c r="I604" s="96"/>
    </row>
    <row r="605" spans="7:9" ht="15" customHeight="1" x14ac:dyDescent="0.2">
      <c r="G605" s="96"/>
      <c r="I605" s="96"/>
    </row>
    <row r="606" spans="7:9" ht="15" customHeight="1" x14ac:dyDescent="0.2">
      <c r="G606" s="96"/>
      <c r="I606" s="96"/>
    </row>
    <row r="607" spans="7:9" ht="15" customHeight="1" x14ac:dyDescent="0.2">
      <c r="G607" s="96"/>
      <c r="I607" s="96"/>
    </row>
    <row r="608" spans="7:9" ht="15" customHeight="1" x14ac:dyDescent="0.2">
      <c r="G608" s="96"/>
      <c r="I608" s="96"/>
    </row>
    <row r="609" spans="7:9" ht="15" customHeight="1" x14ac:dyDescent="0.2">
      <c r="G609" s="96"/>
      <c r="I609" s="96"/>
    </row>
    <row r="610" spans="7:9" ht="15" customHeight="1" x14ac:dyDescent="0.2">
      <c r="G610" s="96"/>
      <c r="I610" s="96"/>
    </row>
    <row r="611" spans="7:9" ht="15" customHeight="1" x14ac:dyDescent="0.2">
      <c r="G611" s="96"/>
      <c r="I611" s="96"/>
    </row>
    <row r="612" spans="7:9" ht="15" customHeight="1" x14ac:dyDescent="0.2">
      <c r="G612" s="96"/>
      <c r="I612" s="96"/>
    </row>
    <row r="613" spans="7:9" ht="15" customHeight="1" x14ac:dyDescent="0.2">
      <c r="G613" s="96"/>
      <c r="I613" s="96"/>
    </row>
    <row r="614" spans="7:9" ht="15" customHeight="1" x14ac:dyDescent="0.2">
      <c r="G614" s="96"/>
      <c r="I614" s="96"/>
    </row>
    <row r="615" spans="7:9" ht="15" customHeight="1" x14ac:dyDescent="0.2">
      <c r="G615" s="96"/>
      <c r="I615" s="96"/>
    </row>
    <row r="616" spans="7:9" ht="15" customHeight="1" x14ac:dyDescent="0.2">
      <c r="G616" s="96"/>
      <c r="I616" s="96"/>
    </row>
    <row r="617" spans="7:9" ht="15" customHeight="1" x14ac:dyDescent="0.2">
      <c r="G617" s="96"/>
      <c r="I617" s="96"/>
    </row>
    <row r="618" spans="7:9" ht="15" customHeight="1" x14ac:dyDescent="0.2">
      <c r="G618" s="96"/>
      <c r="I618" s="96"/>
    </row>
    <row r="619" spans="7:9" ht="15" customHeight="1" x14ac:dyDescent="0.2">
      <c r="G619" s="96"/>
      <c r="I619" s="96"/>
    </row>
    <row r="620" spans="7:9" ht="15" customHeight="1" x14ac:dyDescent="0.2">
      <c r="G620" s="96"/>
      <c r="I620" s="96"/>
    </row>
    <row r="621" spans="7:9" ht="15" customHeight="1" x14ac:dyDescent="0.2">
      <c r="G621" s="96"/>
      <c r="I621" s="96"/>
    </row>
    <row r="622" spans="7:9" ht="15" customHeight="1" x14ac:dyDescent="0.2">
      <c r="G622" s="96"/>
      <c r="I622" s="96"/>
    </row>
    <row r="623" spans="7:9" ht="15" customHeight="1" x14ac:dyDescent="0.2">
      <c r="G623" s="96"/>
      <c r="I623" s="96"/>
    </row>
    <row r="624" spans="7:9" ht="15" customHeight="1" x14ac:dyDescent="0.2">
      <c r="G624" s="96"/>
      <c r="I624" s="96"/>
    </row>
    <row r="625" spans="7:9" ht="15" customHeight="1" x14ac:dyDescent="0.2">
      <c r="G625" s="96"/>
      <c r="I625" s="96"/>
    </row>
    <row r="626" spans="7:9" ht="15" customHeight="1" x14ac:dyDescent="0.2">
      <c r="G626" s="96"/>
      <c r="I626" s="96"/>
    </row>
    <row r="627" spans="7:9" ht="15" customHeight="1" x14ac:dyDescent="0.2">
      <c r="G627" s="96"/>
      <c r="I627" s="96"/>
    </row>
    <row r="628" spans="7:9" ht="15" customHeight="1" x14ac:dyDescent="0.2">
      <c r="G628" s="96"/>
      <c r="I628" s="96"/>
    </row>
    <row r="629" spans="7:9" ht="15" customHeight="1" x14ac:dyDescent="0.2">
      <c r="G629" s="96"/>
      <c r="I629" s="96"/>
    </row>
    <row r="630" spans="7:9" ht="15" customHeight="1" x14ac:dyDescent="0.2">
      <c r="G630" s="96"/>
      <c r="I630" s="96"/>
    </row>
    <row r="631" spans="7:9" ht="15" customHeight="1" x14ac:dyDescent="0.2">
      <c r="G631" s="96"/>
      <c r="I631" s="96"/>
    </row>
    <row r="632" spans="7:9" ht="15" customHeight="1" x14ac:dyDescent="0.2">
      <c r="G632" s="96"/>
      <c r="I632" s="96"/>
    </row>
    <row r="633" spans="7:9" ht="15" customHeight="1" x14ac:dyDescent="0.2">
      <c r="G633" s="96"/>
      <c r="I633" s="96"/>
    </row>
    <row r="634" spans="7:9" ht="15" customHeight="1" x14ac:dyDescent="0.2">
      <c r="G634" s="96"/>
      <c r="I634" s="96"/>
    </row>
    <row r="635" spans="7:9" ht="15" customHeight="1" x14ac:dyDescent="0.2">
      <c r="G635" s="96"/>
      <c r="I635" s="96"/>
    </row>
    <row r="636" spans="7:9" ht="15" customHeight="1" x14ac:dyDescent="0.2">
      <c r="G636" s="96"/>
      <c r="I636" s="96"/>
    </row>
    <row r="637" spans="7:9" ht="15" customHeight="1" x14ac:dyDescent="0.2">
      <c r="G637" s="96"/>
      <c r="I637" s="96"/>
    </row>
    <row r="638" spans="7:9" ht="15" customHeight="1" x14ac:dyDescent="0.2">
      <c r="G638" s="96"/>
      <c r="I638" s="96"/>
    </row>
    <row r="639" spans="7:9" ht="15" customHeight="1" x14ac:dyDescent="0.2">
      <c r="G639" s="96"/>
      <c r="I639" s="96"/>
    </row>
    <row r="640" spans="7:9" ht="15" customHeight="1" x14ac:dyDescent="0.2">
      <c r="G640" s="96"/>
      <c r="I640" s="96"/>
    </row>
    <row r="641" spans="7:9" ht="15" customHeight="1" x14ac:dyDescent="0.2">
      <c r="G641" s="96"/>
      <c r="I641" s="96"/>
    </row>
    <row r="642" spans="7:9" ht="15" customHeight="1" x14ac:dyDescent="0.2">
      <c r="G642" s="96"/>
      <c r="I642" s="96"/>
    </row>
    <row r="643" spans="7:9" ht="15" customHeight="1" x14ac:dyDescent="0.2">
      <c r="G643" s="96"/>
      <c r="I643" s="96"/>
    </row>
    <row r="644" spans="7:9" ht="15" customHeight="1" x14ac:dyDescent="0.2">
      <c r="G644" s="96"/>
      <c r="I644" s="96"/>
    </row>
    <row r="645" spans="7:9" ht="15" customHeight="1" x14ac:dyDescent="0.2">
      <c r="G645" s="96"/>
      <c r="I645" s="96"/>
    </row>
    <row r="646" spans="7:9" ht="15" customHeight="1" x14ac:dyDescent="0.2">
      <c r="G646" s="96"/>
      <c r="I646" s="96"/>
    </row>
    <row r="647" spans="7:9" ht="15" customHeight="1" x14ac:dyDescent="0.2">
      <c r="G647" s="96"/>
      <c r="I647" s="96"/>
    </row>
    <row r="648" spans="7:9" ht="15" customHeight="1" x14ac:dyDescent="0.2">
      <c r="G648" s="96"/>
      <c r="I648" s="96"/>
    </row>
    <row r="649" spans="7:9" ht="15" customHeight="1" x14ac:dyDescent="0.2">
      <c r="G649" s="96"/>
      <c r="I649" s="96"/>
    </row>
    <row r="650" spans="7:9" ht="15" customHeight="1" x14ac:dyDescent="0.2">
      <c r="G650" s="96"/>
      <c r="I650" s="96"/>
    </row>
    <row r="651" spans="7:9" ht="15" customHeight="1" x14ac:dyDescent="0.2">
      <c r="G651" s="96"/>
      <c r="I651" s="96"/>
    </row>
    <row r="652" spans="7:9" ht="15" customHeight="1" x14ac:dyDescent="0.2">
      <c r="G652" s="96"/>
      <c r="I652" s="96"/>
    </row>
    <row r="653" spans="7:9" ht="15" customHeight="1" x14ac:dyDescent="0.2">
      <c r="G653" s="96"/>
      <c r="I653" s="96"/>
    </row>
    <row r="654" spans="7:9" ht="15" customHeight="1" x14ac:dyDescent="0.2">
      <c r="G654" s="96"/>
      <c r="I654" s="96"/>
    </row>
    <row r="655" spans="7:9" ht="15" customHeight="1" x14ac:dyDescent="0.2">
      <c r="G655" s="96"/>
      <c r="I655" s="96"/>
    </row>
    <row r="656" spans="7:9" ht="15" customHeight="1" x14ac:dyDescent="0.2">
      <c r="G656" s="96"/>
      <c r="I656" s="96"/>
    </row>
    <row r="657" spans="7:9" ht="15" customHeight="1" x14ac:dyDescent="0.2">
      <c r="G657" s="96"/>
      <c r="I657" s="96"/>
    </row>
    <row r="658" spans="7:9" ht="15" customHeight="1" x14ac:dyDescent="0.2">
      <c r="G658" s="96"/>
      <c r="I658" s="96"/>
    </row>
    <row r="659" spans="7:9" ht="15" customHeight="1" x14ac:dyDescent="0.2">
      <c r="G659" s="96"/>
      <c r="I659" s="96"/>
    </row>
    <row r="660" spans="7:9" ht="15" customHeight="1" x14ac:dyDescent="0.2">
      <c r="G660" s="96"/>
      <c r="I660" s="96"/>
    </row>
    <row r="661" spans="7:9" ht="15" customHeight="1" x14ac:dyDescent="0.2">
      <c r="G661" s="96"/>
      <c r="I661" s="96"/>
    </row>
    <row r="662" spans="7:9" ht="15" customHeight="1" x14ac:dyDescent="0.2">
      <c r="G662" s="96"/>
      <c r="I662" s="96"/>
    </row>
    <row r="663" spans="7:9" ht="15" customHeight="1" x14ac:dyDescent="0.2">
      <c r="G663" s="96"/>
      <c r="I663" s="96"/>
    </row>
    <row r="664" spans="7:9" ht="15" customHeight="1" x14ac:dyDescent="0.2">
      <c r="G664" s="96"/>
      <c r="I664" s="96"/>
    </row>
    <row r="665" spans="7:9" ht="15" customHeight="1" x14ac:dyDescent="0.2">
      <c r="G665" s="96"/>
      <c r="I665" s="96"/>
    </row>
    <row r="666" spans="7:9" ht="15" customHeight="1" x14ac:dyDescent="0.2">
      <c r="G666" s="96"/>
      <c r="I666" s="96"/>
    </row>
    <row r="667" spans="7:9" ht="15" customHeight="1" x14ac:dyDescent="0.2">
      <c r="G667" s="96"/>
      <c r="I667" s="96"/>
    </row>
    <row r="668" spans="7:9" ht="15" customHeight="1" x14ac:dyDescent="0.2">
      <c r="G668" s="96"/>
      <c r="I668" s="96"/>
    </row>
    <row r="669" spans="7:9" ht="15" customHeight="1" x14ac:dyDescent="0.2">
      <c r="G669" s="96"/>
      <c r="I669" s="96"/>
    </row>
    <row r="670" spans="7:9" ht="15" customHeight="1" x14ac:dyDescent="0.2">
      <c r="G670" s="96"/>
      <c r="I670" s="96"/>
    </row>
    <row r="671" spans="7:9" ht="15" customHeight="1" x14ac:dyDescent="0.2">
      <c r="G671" s="96"/>
      <c r="I671" s="96"/>
    </row>
    <row r="672" spans="7:9" ht="15" customHeight="1" x14ac:dyDescent="0.2">
      <c r="G672" s="96"/>
      <c r="I672" s="96"/>
    </row>
    <row r="673" spans="7:9" ht="15" customHeight="1" x14ac:dyDescent="0.2">
      <c r="G673" s="96"/>
      <c r="I673" s="96"/>
    </row>
    <row r="674" spans="7:9" ht="15" customHeight="1" x14ac:dyDescent="0.2">
      <c r="G674" s="96"/>
      <c r="I674" s="96"/>
    </row>
    <row r="675" spans="7:9" ht="15" customHeight="1" x14ac:dyDescent="0.2">
      <c r="G675" s="96"/>
      <c r="I675" s="96"/>
    </row>
    <row r="676" spans="7:9" ht="15" customHeight="1" x14ac:dyDescent="0.2">
      <c r="G676" s="96"/>
      <c r="I676" s="96"/>
    </row>
    <row r="677" spans="7:9" ht="15" customHeight="1" x14ac:dyDescent="0.2">
      <c r="G677" s="96"/>
      <c r="I677" s="96"/>
    </row>
    <row r="678" spans="7:9" ht="15" customHeight="1" x14ac:dyDescent="0.2">
      <c r="G678" s="96"/>
      <c r="I678" s="96"/>
    </row>
    <row r="679" spans="7:9" ht="15" customHeight="1" x14ac:dyDescent="0.2">
      <c r="G679" s="96"/>
      <c r="I679" s="96"/>
    </row>
    <row r="680" spans="7:9" ht="15" customHeight="1" x14ac:dyDescent="0.2">
      <c r="G680" s="96"/>
      <c r="I680" s="96"/>
    </row>
    <row r="681" spans="7:9" ht="15" customHeight="1" x14ac:dyDescent="0.2">
      <c r="G681" s="96"/>
      <c r="I681" s="96"/>
    </row>
    <row r="682" spans="7:9" ht="15" customHeight="1" x14ac:dyDescent="0.2">
      <c r="G682" s="96"/>
      <c r="I682" s="96"/>
    </row>
    <row r="683" spans="7:9" ht="15" customHeight="1" x14ac:dyDescent="0.2">
      <c r="G683" s="96"/>
      <c r="I683" s="96"/>
    </row>
    <row r="684" spans="7:9" ht="15" customHeight="1" x14ac:dyDescent="0.2">
      <c r="G684" s="96"/>
      <c r="I684" s="96"/>
    </row>
    <row r="685" spans="7:9" ht="15" customHeight="1" x14ac:dyDescent="0.2">
      <c r="G685" s="96"/>
      <c r="I685" s="96"/>
    </row>
    <row r="686" spans="7:9" ht="15" customHeight="1" x14ac:dyDescent="0.2">
      <c r="G686" s="96"/>
      <c r="I686" s="96"/>
    </row>
    <row r="687" spans="7:9" ht="15" customHeight="1" x14ac:dyDescent="0.2">
      <c r="G687" s="96"/>
      <c r="I687" s="96"/>
    </row>
    <row r="688" spans="7:9" ht="15" customHeight="1" x14ac:dyDescent="0.2">
      <c r="G688" s="96"/>
      <c r="I688" s="96"/>
    </row>
    <row r="689" spans="7:9" ht="15" customHeight="1" x14ac:dyDescent="0.2">
      <c r="G689" s="96"/>
      <c r="I689" s="96"/>
    </row>
    <row r="690" spans="7:9" ht="15" customHeight="1" x14ac:dyDescent="0.2">
      <c r="G690" s="96"/>
      <c r="I690" s="96"/>
    </row>
    <row r="691" spans="7:9" ht="15" customHeight="1" x14ac:dyDescent="0.2">
      <c r="G691" s="96"/>
      <c r="I691" s="96"/>
    </row>
    <row r="692" spans="7:9" ht="15" customHeight="1" x14ac:dyDescent="0.2">
      <c r="G692" s="96"/>
      <c r="I692" s="96"/>
    </row>
    <row r="693" spans="7:9" ht="15" customHeight="1" x14ac:dyDescent="0.2">
      <c r="G693" s="96"/>
      <c r="I693" s="96"/>
    </row>
    <row r="694" spans="7:9" ht="15" customHeight="1" x14ac:dyDescent="0.2">
      <c r="G694" s="96"/>
      <c r="I694" s="96"/>
    </row>
    <row r="695" spans="7:9" ht="15" customHeight="1" x14ac:dyDescent="0.2">
      <c r="G695" s="96"/>
      <c r="I695" s="96"/>
    </row>
    <row r="696" spans="7:9" ht="15" customHeight="1" x14ac:dyDescent="0.2">
      <c r="G696" s="96"/>
      <c r="I696" s="96"/>
    </row>
    <row r="697" spans="7:9" ht="15" customHeight="1" x14ac:dyDescent="0.2">
      <c r="G697" s="96"/>
      <c r="I697" s="96"/>
    </row>
    <row r="698" spans="7:9" ht="15" customHeight="1" x14ac:dyDescent="0.2">
      <c r="G698" s="96"/>
      <c r="I698" s="96"/>
    </row>
    <row r="699" spans="7:9" ht="15" customHeight="1" x14ac:dyDescent="0.2">
      <c r="G699" s="96"/>
      <c r="I699" s="96"/>
    </row>
    <row r="700" spans="7:9" ht="15" customHeight="1" x14ac:dyDescent="0.2">
      <c r="G700" s="96"/>
      <c r="I700" s="96"/>
    </row>
    <row r="701" spans="7:9" ht="15" customHeight="1" x14ac:dyDescent="0.2">
      <c r="G701" s="96"/>
      <c r="I701" s="96"/>
    </row>
    <row r="702" spans="7:9" ht="15" customHeight="1" x14ac:dyDescent="0.2">
      <c r="G702" s="96"/>
      <c r="I702" s="96"/>
    </row>
    <row r="703" spans="7:9" ht="15" customHeight="1" x14ac:dyDescent="0.2">
      <c r="G703" s="96"/>
      <c r="I703" s="96"/>
    </row>
    <row r="704" spans="7:9" ht="15" customHeight="1" x14ac:dyDescent="0.2">
      <c r="G704" s="96"/>
      <c r="I704" s="96"/>
    </row>
    <row r="705" spans="7:9" ht="15" customHeight="1" x14ac:dyDescent="0.2">
      <c r="G705" s="96"/>
      <c r="I705" s="96"/>
    </row>
    <row r="706" spans="7:9" ht="15" customHeight="1" x14ac:dyDescent="0.2">
      <c r="G706" s="96"/>
      <c r="I706" s="96"/>
    </row>
    <row r="707" spans="7:9" ht="15" customHeight="1" x14ac:dyDescent="0.2">
      <c r="G707" s="96"/>
      <c r="I707" s="96"/>
    </row>
    <row r="708" spans="7:9" ht="15" customHeight="1" x14ac:dyDescent="0.2">
      <c r="G708" s="96"/>
      <c r="I708" s="96"/>
    </row>
    <row r="709" spans="7:9" ht="15" customHeight="1" x14ac:dyDescent="0.2">
      <c r="G709" s="96"/>
      <c r="I709" s="96"/>
    </row>
    <row r="710" spans="7:9" ht="15" customHeight="1" x14ac:dyDescent="0.2">
      <c r="G710" s="96"/>
      <c r="I710" s="96"/>
    </row>
    <row r="711" spans="7:9" ht="15" customHeight="1" x14ac:dyDescent="0.2">
      <c r="G711" s="96"/>
      <c r="I711" s="96"/>
    </row>
    <row r="712" spans="7:9" ht="15" customHeight="1" x14ac:dyDescent="0.2">
      <c r="G712" s="96"/>
      <c r="I712" s="96"/>
    </row>
    <row r="713" spans="7:9" ht="15" customHeight="1" x14ac:dyDescent="0.2">
      <c r="G713" s="96"/>
      <c r="I713" s="96"/>
    </row>
    <row r="714" spans="7:9" ht="15" customHeight="1" x14ac:dyDescent="0.2">
      <c r="G714" s="96"/>
      <c r="I714" s="96"/>
    </row>
    <row r="715" spans="7:9" ht="15" customHeight="1" x14ac:dyDescent="0.2">
      <c r="G715" s="96"/>
      <c r="I715" s="96"/>
    </row>
    <row r="716" spans="7:9" ht="15" customHeight="1" x14ac:dyDescent="0.2">
      <c r="G716" s="96"/>
      <c r="I716" s="96"/>
    </row>
    <row r="717" spans="7:9" ht="15" customHeight="1" x14ac:dyDescent="0.2">
      <c r="G717" s="96"/>
      <c r="I717" s="96"/>
    </row>
    <row r="718" spans="7:9" ht="15" customHeight="1" x14ac:dyDescent="0.2">
      <c r="G718" s="96"/>
      <c r="I718" s="96"/>
    </row>
    <row r="719" spans="7:9" ht="15" customHeight="1" x14ac:dyDescent="0.2">
      <c r="G719" s="96"/>
      <c r="I719" s="96"/>
    </row>
    <row r="720" spans="7:9" ht="15" customHeight="1" x14ac:dyDescent="0.2">
      <c r="G720" s="96"/>
      <c r="I720" s="96"/>
    </row>
    <row r="721" spans="7:9" ht="15" customHeight="1" x14ac:dyDescent="0.2">
      <c r="G721" s="96"/>
      <c r="I721" s="96"/>
    </row>
    <row r="722" spans="7:9" ht="15" customHeight="1" x14ac:dyDescent="0.2">
      <c r="G722" s="96"/>
      <c r="I722" s="96"/>
    </row>
    <row r="723" spans="7:9" ht="15" customHeight="1" x14ac:dyDescent="0.2">
      <c r="G723" s="96"/>
      <c r="I723" s="96"/>
    </row>
    <row r="724" spans="7:9" ht="15" customHeight="1" x14ac:dyDescent="0.2">
      <c r="G724" s="96"/>
      <c r="I724" s="96"/>
    </row>
    <row r="725" spans="7:9" ht="15" customHeight="1" x14ac:dyDescent="0.2">
      <c r="G725" s="96"/>
      <c r="I725" s="96"/>
    </row>
    <row r="726" spans="7:9" ht="15" customHeight="1" x14ac:dyDescent="0.2">
      <c r="G726" s="96"/>
      <c r="I726" s="96"/>
    </row>
    <row r="727" spans="7:9" ht="15" customHeight="1" x14ac:dyDescent="0.2">
      <c r="G727" s="96"/>
      <c r="I727" s="96"/>
    </row>
    <row r="728" spans="7:9" ht="15" customHeight="1" x14ac:dyDescent="0.2">
      <c r="G728" s="96"/>
      <c r="I728" s="96"/>
    </row>
    <row r="729" spans="7:9" ht="15" customHeight="1" x14ac:dyDescent="0.2">
      <c r="G729" s="96"/>
      <c r="I729" s="96"/>
    </row>
    <row r="730" spans="7:9" ht="15" customHeight="1" x14ac:dyDescent="0.2">
      <c r="G730" s="96"/>
      <c r="I730" s="96"/>
    </row>
    <row r="731" spans="7:9" ht="15" customHeight="1" x14ac:dyDescent="0.2">
      <c r="G731" s="96"/>
      <c r="I731" s="96"/>
    </row>
    <row r="732" spans="7:9" ht="15" customHeight="1" x14ac:dyDescent="0.2">
      <c r="G732" s="96"/>
      <c r="I732" s="96"/>
    </row>
    <row r="733" spans="7:9" ht="15" customHeight="1" x14ac:dyDescent="0.2">
      <c r="G733" s="96"/>
      <c r="I733" s="96"/>
    </row>
    <row r="734" spans="7:9" ht="15" customHeight="1" x14ac:dyDescent="0.2">
      <c r="G734" s="96"/>
      <c r="I734" s="96"/>
    </row>
    <row r="735" spans="7:9" ht="15" customHeight="1" x14ac:dyDescent="0.2">
      <c r="G735" s="96"/>
      <c r="I735" s="96"/>
    </row>
    <row r="736" spans="7:9" ht="15" customHeight="1" x14ac:dyDescent="0.2">
      <c r="G736" s="96"/>
      <c r="I736" s="96"/>
    </row>
    <row r="737" spans="7:9" ht="15" customHeight="1" x14ac:dyDescent="0.2">
      <c r="G737" s="96"/>
      <c r="I737" s="96"/>
    </row>
    <row r="738" spans="7:9" ht="15" customHeight="1" x14ac:dyDescent="0.2">
      <c r="G738" s="96"/>
      <c r="I738" s="96"/>
    </row>
    <row r="739" spans="7:9" ht="15" customHeight="1" x14ac:dyDescent="0.2">
      <c r="G739" s="96"/>
      <c r="I739" s="96"/>
    </row>
    <row r="740" spans="7:9" ht="15" customHeight="1" x14ac:dyDescent="0.2">
      <c r="G740" s="96"/>
      <c r="I740" s="96"/>
    </row>
    <row r="741" spans="7:9" ht="15" customHeight="1" x14ac:dyDescent="0.2">
      <c r="G741" s="96"/>
      <c r="I741" s="96"/>
    </row>
    <row r="742" spans="7:9" ht="15" customHeight="1" x14ac:dyDescent="0.2">
      <c r="G742" s="96"/>
      <c r="I742" s="96"/>
    </row>
    <row r="743" spans="7:9" ht="15" customHeight="1" x14ac:dyDescent="0.2">
      <c r="G743" s="96"/>
      <c r="I743" s="96"/>
    </row>
    <row r="744" spans="7:9" ht="15" customHeight="1" x14ac:dyDescent="0.2">
      <c r="G744" s="96"/>
      <c r="I744" s="96"/>
    </row>
    <row r="745" spans="7:9" ht="15" customHeight="1" x14ac:dyDescent="0.2">
      <c r="G745" s="96"/>
      <c r="I745" s="96"/>
    </row>
    <row r="746" spans="7:9" ht="15" customHeight="1" x14ac:dyDescent="0.2">
      <c r="G746" s="96"/>
      <c r="I746" s="96"/>
    </row>
    <row r="747" spans="7:9" ht="15" customHeight="1" x14ac:dyDescent="0.2">
      <c r="G747" s="96"/>
      <c r="I747" s="96"/>
    </row>
    <row r="748" spans="7:9" ht="15" customHeight="1" x14ac:dyDescent="0.2">
      <c r="G748" s="96"/>
      <c r="I748" s="96"/>
    </row>
    <row r="749" spans="7:9" ht="15" customHeight="1" x14ac:dyDescent="0.2">
      <c r="G749" s="96"/>
      <c r="I749" s="96"/>
    </row>
    <row r="750" spans="7:9" ht="15" customHeight="1" x14ac:dyDescent="0.2">
      <c r="G750" s="96"/>
      <c r="I750" s="96"/>
    </row>
    <row r="751" spans="7:9" ht="15" customHeight="1" x14ac:dyDescent="0.2">
      <c r="G751" s="96"/>
      <c r="I751" s="96"/>
    </row>
    <row r="752" spans="7:9" ht="15" customHeight="1" x14ac:dyDescent="0.2">
      <c r="G752" s="96"/>
      <c r="I752" s="96"/>
    </row>
    <row r="753" spans="7:9" ht="15" customHeight="1" x14ac:dyDescent="0.2">
      <c r="G753" s="96"/>
      <c r="I753" s="96"/>
    </row>
    <row r="754" spans="7:9" ht="15" customHeight="1" x14ac:dyDescent="0.2">
      <c r="G754" s="96"/>
      <c r="I754" s="96"/>
    </row>
    <row r="755" spans="7:9" ht="15" customHeight="1" x14ac:dyDescent="0.2">
      <c r="G755" s="96"/>
      <c r="I755" s="96"/>
    </row>
    <row r="756" spans="7:9" ht="15" customHeight="1" x14ac:dyDescent="0.2">
      <c r="G756" s="96"/>
      <c r="I756" s="96"/>
    </row>
    <row r="757" spans="7:9" ht="15" customHeight="1" x14ac:dyDescent="0.2">
      <c r="G757" s="96"/>
      <c r="I757" s="96"/>
    </row>
    <row r="758" spans="7:9" ht="15" customHeight="1" x14ac:dyDescent="0.2">
      <c r="G758" s="96"/>
      <c r="I758" s="96"/>
    </row>
    <row r="759" spans="7:9" ht="15" customHeight="1" x14ac:dyDescent="0.2">
      <c r="G759" s="96"/>
      <c r="I759" s="96"/>
    </row>
    <row r="760" spans="7:9" ht="15" customHeight="1" x14ac:dyDescent="0.2">
      <c r="G760" s="96"/>
      <c r="I760" s="96"/>
    </row>
    <row r="761" spans="7:9" ht="15" customHeight="1" x14ac:dyDescent="0.2">
      <c r="G761" s="96"/>
      <c r="I761" s="96"/>
    </row>
    <row r="762" spans="7:9" ht="15" customHeight="1" x14ac:dyDescent="0.2">
      <c r="G762" s="96"/>
      <c r="I762" s="96"/>
    </row>
    <row r="763" spans="7:9" ht="15" customHeight="1" x14ac:dyDescent="0.2">
      <c r="G763" s="96"/>
      <c r="I763" s="96"/>
    </row>
    <row r="764" spans="7:9" ht="15" customHeight="1" x14ac:dyDescent="0.2">
      <c r="G764" s="96"/>
      <c r="I764" s="96"/>
    </row>
    <row r="765" spans="7:9" ht="15" customHeight="1" x14ac:dyDescent="0.2">
      <c r="G765" s="96"/>
      <c r="I765" s="96"/>
    </row>
    <row r="766" spans="7:9" ht="15" customHeight="1" x14ac:dyDescent="0.2">
      <c r="G766" s="96"/>
      <c r="I766" s="96"/>
    </row>
    <row r="767" spans="7:9" ht="15" customHeight="1" x14ac:dyDescent="0.2">
      <c r="G767" s="96"/>
      <c r="I767" s="96"/>
    </row>
    <row r="768" spans="7:9" ht="15" customHeight="1" x14ac:dyDescent="0.2">
      <c r="G768" s="96"/>
      <c r="I768" s="96"/>
    </row>
    <row r="769" spans="7:9" ht="15" customHeight="1" x14ac:dyDescent="0.2">
      <c r="G769" s="96"/>
      <c r="I769" s="96"/>
    </row>
    <row r="770" spans="7:9" ht="15" customHeight="1" x14ac:dyDescent="0.2">
      <c r="G770" s="96"/>
      <c r="I770" s="96"/>
    </row>
    <row r="771" spans="7:9" ht="15" customHeight="1" x14ac:dyDescent="0.2">
      <c r="G771" s="96"/>
      <c r="I771" s="96"/>
    </row>
    <row r="772" spans="7:9" ht="15" customHeight="1" x14ac:dyDescent="0.2">
      <c r="G772" s="96"/>
      <c r="I772" s="96"/>
    </row>
    <row r="773" spans="7:9" ht="15" customHeight="1" x14ac:dyDescent="0.2">
      <c r="G773" s="96"/>
      <c r="I773" s="96"/>
    </row>
    <row r="774" spans="7:9" ht="15" customHeight="1" x14ac:dyDescent="0.2">
      <c r="G774" s="96"/>
      <c r="I774" s="96"/>
    </row>
    <row r="775" spans="7:9" ht="15" customHeight="1" x14ac:dyDescent="0.2">
      <c r="G775" s="96"/>
      <c r="I775" s="96"/>
    </row>
    <row r="776" spans="7:9" ht="15" customHeight="1" x14ac:dyDescent="0.2">
      <c r="G776" s="96"/>
      <c r="I776" s="96"/>
    </row>
    <row r="777" spans="7:9" ht="15" customHeight="1" x14ac:dyDescent="0.2">
      <c r="G777" s="96"/>
      <c r="I777" s="96"/>
    </row>
    <row r="778" spans="7:9" ht="15" customHeight="1" x14ac:dyDescent="0.2">
      <c r="G778" s="96"/>
      <c r="I778" s="96"/>
    </row>
    <row r="779" spans="7:9" ht="15" customHeight="1" x14ac:dyDescent="0.2">
      <c r="G779" s="96"/>
      <c r="I779" s="96"/>
    </row>
    <row r="780" spans="7:9" ht="15" customHeight="1" x14ac:dyDescent="0.2">
      <c r="G780" s="96"/>
      <c r="I780" s="96"/>
    </row>
    <row r="781" spans="7:9" ht="15" customHeight="1" x14ac:dyDescent="0.2">
      <c r="G781" s="96"/>
      <c r="I781" s="96"/>
    </row>
    <row r="782" spans="7:9" ht="15" customHeight="1" x14ac:dyDescent="0.2">
      <c r="G782" s="96"/>
      <c r="I782" s="96"/>
    </row>
    <row r="783" spans="7:9" ht="15" customHeight="1" x14ac:dyDescent="0.2">
      <c r="G783" s="96"/>
      <c r="I783" s="96"/>
    </row>
    <row r="784" spans="7:9" ht="15" customHeight="1" x14ac:dyDescent="0.2">
      <c r="G784" s="96"/>
      <c r="I784" s="96"/>
    </row>
    <row r="785" spans="7:9" ht="15" customHeight="1" x14ac:dyDescent="0.2">
      <c r="G785" s="96"/>
      <c r="I785" s="96"/>
    </row>
    <row r="786" spans="7:9" ht="15" customHeight="1" x14ac:dyDescent="0.2">
      <c r="G786" s="96"/>
      <c r="I786" s="96"/>
    </row>
    <row r="787" spans="7:9" ht="15" customHeight="1" x14ac:dyDescent="0.2">
      <c r="G787" s="96"/>
      <c r="I787" s="96"/>
    </row>
    <row r="788" spans="7:9" ht="15" customHeight="1" x14ac:dyDescent="0.2">
      <c r="G788" s="96"/>
      <c r="I788" s="96"/>
    </row>
    <row r="789" spans="7:9" ht="15" customHeight="1" x14ac:dyDescent="0.2">
      <c r="G789" s="96"/>
      <c r="I789" s="96"/>
    </row>
    <row r="790" spans="7:9" ht="15" customHeight="1" x14ac:dyDescent="0.2">
      <c r="G790" s="96"/>
      <c r="I790" s="96"/>
    </row>
    <row r="791" spans="7:9" ht="15" customHeight="1" x14ac:dyDescent="0.2">
      <c r="G791" s="96"/>
      <c r="I791" s="96"/>
    </row>
    <row r="792" spans="7:9" ht="15" customHeight="1" x14ac:dyDescent="0.2">
      <c r="G792" s="96"/>
      <c r="I792" s="96"/>
    </row>
    <row r="793" spans="7:9" ht="15" customHeight="1" x14ac:dyDescent="0.2">
      <c r="G793" s="96"/>
      <c r="I793" s="96"/>
    </row>
    <row r="794" spans="7:9" ht="15" customHeight="1" x14ac:dyDescent="0.2">
      <c r="G794" s="96"/>
      <c r="I794" s="96"/>
    </row>
    <row r="795" spans="7:9" ht="15" customHeight="1" x14ac:dyDescent="0.2">
      <c r="G795" s="96"/>
      <c r="I795" s="96"/>
    </row>
    <row r="796" spans="7:9" ht="15" customHeight="1" x14ac:dyDescent="0.2">
      <c r="G796" s="96"/>
      <c r="I796" s="96"/>
    </row>
    <row r="797" spans="7:9" ht="15" customHeight="1" x14ac:dyDescent="0.2">
      <c r="G797" s="96"/>
      <c r="I797" s="96"/>
    </row>
    <row r="798" spans="7:9" ht="15" customHeight="1" x14ac:dyDescent="0.2">
      <c r="G798" s="96"/>
      <c r="I798" s="96"/>
    </row>
    <row r="799" spans="7:9" ht="15" customHeight="1" x14ac:dyDescent="0.2">
      <c r="G799" s="96"/>
      <c r="I799" s="96"/>
    </row>
    <row r="800" spans="7:9" ht="15" customHeight="1" x14ac:dyDescent="0.2">
      <c r="G800" s="96"/>
      <c r="I800" s="96"/>
    </row>
    <row r="801" spans="7:9" ht="15" customHeight="1" x14ac:dyDescent="0.2">
      <c r="G801" s="96"/>
      <c r="I801" s="96"/>
    </row>
    <row r="802" spans="7:9" ht="15" customHeight="1" x14ac:dyDescent="0.2">
      <c r="G802" s="96"/>
      <c r="I802" s="96"/>
    </row>
    <row r="803" spans="7:9" ht="15" customHeight="1" x14ac:dyDescent="0.2">
      <c r="G803" s="96"/>
      <c r="I803" s="96"/>
    </row>
    <row r="804" spans="7:9" ht="15" customHeight="1" x14ac:dyDescent="0.2">
      <c r="G804" s="96"/>
      <c r="I804" s="96"/>
    </row>
    <row r="805" spans="7:9" ht="15" customHeight="1" x14ac:dyDescent="0.2">
      <c r="G805" s="96"/>
      <c r="I805" s="96"/>
    </row>
    <row r="806" spans="7:9" ht="15" customHeight="1" x14ac:dyDescent="0.2">
      <c r="G806" s="96"/>
      <c r="I806" s="96"/>
    </row>
    <row r="807" spans="7:9" ht="15" customHeight="1" x14ac:dyDescent="0.2">
      <c r="G807" s="96"/>
      <c r="I807" s="96"/>
    </row>
    <row r="808" spans="7:9" ht="15" customHeight="1" x14ac:dyDescent="0.2">
      <c r="G808" s="96"/>
      <c r="I808" s="96"/>
    </row>
    <row r="809" spans="7:9" ht="15" customHeight="1" x14ac:dyDescent="0.2">
      <c r="G809" s="96"/>
      <c r="I809" s="96"/>
    </row>
    <row r="810" spans="7:9" ht="15" customHeight="1" x14ac:dyDescent="0.2">
      <c r="G810" s="96"/>
      <c r="I810" s="96"/>
    </row>
    <row r="811" spans="7:9" ht="15" customHeight="1" x14ac:dyDescent="0.2">
      <c r="G811" s="96"/>
      <c r="I811" s="96"/>
    </row>
    <row r="812" spans="7:9" ht="15" customHeight="1" x14ac:dyDescent="0.2">
      <c r="G812" s="96"/>
      <c r="I812" s="96"/>
    </row>
    <row r="813" spans="7:9" ht="15" customHeight="1" x14ac:dyDescent="0.2">
      <c r="G813" s="96"/>
      <c r="I813" s="96"/>
    </row>
    <row r="814" spans="7:9" ht="15" customHeight="1" x14ac:dyDescent="0.2">
      <c r="G814" s="96"/>
      <c r="I814" s="96"/>
    </row>
    <row r="815" spans="7:9" ht="15" customHeight="1" x14ac:dyDescent="0.2">
      <c r="G815" s="96"/>
      <c r="I815" s="96"/>
    </row>
    <row r="816" spans="7:9" ht="15" customHeight="1" x14ac:dyDescent="0.2">
      <c r="G816" s="96"/>
      <c r="I816" s="96"/>
    </row>
    <row r="817" spans="7:9" ht="15" customHeight="1" x14ac:dyDescent="0.2">
      <c r="G817" s="96"/>
      <c r="I817" s="96"/>
    </row>
    <row r="818" spans="7:9" ht="15" customHeight="1" x14ac:dyDescent="0.2">
      <c r="G818" s="96"/>
      <c r="I818" s="96"/>
    </row>
    <row r="819" spans="7:9" ht="15" customHeight="1" x14ac:dyDescent="0.2">
      <c r="G819" s="96"/>
      <c r="I819" s="96"/>
    </row>
    <row r="820" spans="7:9" ht="15" customHeight="1" x14ac:dyDescent="0.2">
      <c r="G820" s="96"/>
      <c r="I820" s="96"/>
    </row>
    <row r="821" spans="7:9" ht="15" customHeight="1" x14ac:dyDescent="0.2">
      <c r="G821" s="96"/>
      <c r="I821" s="96"/>
    </row>
    <row r="822" spans="7:9" ht="15" customHeight="1" x14ac:dyDescent="0.2">
      <c r="G822" s="96"/>
      <c r="I822" s="96"/>
    </row>
    <row r="823" spans="7:9" ht="15" customHeight="1" x14ac:dyDescent="0.2">
      <c r="G823" s="96"/>
      <c r="I823" s="96"/>
    </row>
    <row r="824" spans="7:9" ht="15" customHeight="1" x14ac:dyDescent="0.2">
      <c r="G824" s="96"/>
      <c r="I824" s="96"/>
    </row>
    <row r="825" spans="7:9" ht="15" customHeight="1" x14ac:dyDescent="0.2">
      <c r="G825" s="96"/>
      <c r="I825" s="96"/>
    </row>
    <row r="826" spans="7:9" ht="15" customHeight="1" x14ac:dyDescent="0.2">
      <c r="G826" s="96"/>
      <c r="I826" s="96"/>
    </row>
    <row r="827" spans="7:9" ht="15" customHeight="1" x14ac:dyDescent="0.2">
      <c r="G827" s="96"/>
      <c r="I827" s="96"/>
    </row>
    <row r="828" spans="7:9" ht="15" customHeight="1" x14ac:dyDescent="0.2">
      <c r="G828" s="96"/>
      <c r="I828" s="96"/>
    </row>
    <row r="829" spans="7:9" ht="15" customHeight="1" x14ac:dyDescent="0.2">
      <c r="G829" s="96"/>
      <c r="I829" s="96"/>
    </row>
    <row r="830" spans="7:9" ht="15" customHeight="1" x14ac:dyDescent="0.2">
      <c r="G830" s="96"/>
      <c r="I830" s="96"/>
    </row>
    <row r="831" spans="7:9" ht="15" customHeight="1" x14ac:dyDescent="0.2">
      <c r="G831" s="96"/>
      <c r="I831" s="96"/>
    </row>
    <row r="832" spans="7:9" ht="15" customHeight="1" x14ac:dyDescent="0.2">
      <c r="G832" s="96"/>
      <c r="I832" s="96"/>
    </row>
    <row r="833" spans="7:9" ht="15" customHeight="1" x14ac:dyDescent="0.2">
      <c r="G833" s="96"/>
      <c r="I833" s="96"/>
    </row>
    <row r="834" spans="7:9" ht="15" customHeight="1" x14ac:dyDescent="0.2">
      <c r="G834" s="96"/>
      <c r="I834" s="96"/>
    </row>
    <row r="835" spans="7:9" ht="15" customHeight="1" x14ac:dyDescent="0.2">
      <c r="G835" s="96"/>
      <c r="I835" s="96"/>
    </row>
    <row r="836" spans="7:9" ht="15" customHeight="1" x14ac:dyDescent="0.2">
      <c r="G836" s="96"/>
      <c r="I836" s="96"/>
    </row>
    <row r="837" spans="7:9" ht="15" customHeight="1" x14ac:dyDescent="0.2">
      <c r="G837" s="96"/>
      <c r="I837" s="96"/>
    </row>
    <row r="838" spans="7:9" ht="15" customHeight="1" x14ac:dyDescent="0.2">
      <c r="G838" s="96"/>
      <c r="I838" s="96"/>
    </row>
    <row r="839" spans="7:9" ht="15" customHeight="1" x14ac:dyDescent="0.2">
      <c r="G839" s="96"/>
      <c r="I839" s="96"/>
    </row>
    <row r="840" spans="7:9" ht="15" customHeight="1" x14ac:dyDescent="0.2">
      <c r="G840" s="96"/>
      <c r="I840" s="96"/>
    </row>
    <row r="841" spans="7:9" ht="15" customHeight="1" x14ac:dyDescent="0.2">
      <c r="G841" s="96"/>
      <c r="I841" s="96"/>
    </row>
    <row r="842" spans="7:9" ht="15" customHeight="1" x14ac:dyDescent="0.2">
      <c r="G842" s="96"/>
      <c r="I842" s="96"/>
    </row>
    <row r="843" spans="7:9" ht="15" customHeight="1" x14ac:dyDescent="0.2">
      <c r="G843" s="96"/>
      <c r="I843" s="96"/>
    </row>
    <row r="844" spans="7:9" ht="15" customHeight="1" x14ac:dyDescent="0.2">
      <c r="G844" s="96"/>
      <c r="I844" s="96"/>
    </row>
    <row r="845" spans="7:9" ht="15" customHeight="1" x14ac:dyDescent="0.2">
      <c r="G845" s="96"/>
      <c r="I845" s="96"/>
    </row>
    <row r="846" spans="7:9" ht="15" customHeight="1" x14ac:dyDescent="0.2">
      <c r="G846" s="96"/>
      <c r="I846" s="96"/>
    </row>
    <row r="847" spans="7:9" ht="15" customHeight="1" x14ac:dyDescent="0.2">
      <c r="G847" s="96"/>
      <c r="I847" s="96"/>
    </row>
    <row r="848" spans="7:9" ht="15" customHeight="1" x14ac:dyDescent="0.2">
      <c r="G848" s="96"/>
      <c r="I848" s="96"/>
    </row>
    <row r="849" spans="7:9" ht="15" customHeight="1" x14ac:dyDescent="0.2">
      <c r="G849" s="96"/>
      <c r="I849" s="96"/>
    </row>
    <row r="850" spans="7:9" ht="15" customHeight="1" x14ac:dyDescent="0.2">
      <c r="G850" s="96"/>
      <c r="I850" s="96"/>
    </row>
    <row r="851" spans="7:9" ht="15" customHeight="1" x14ac:dyDescent="0.2">
      <c r="G851" s="96"/>
      <c r="I851" s="96"/>
    </row>
    <row r="852" spans="7:9" ht="15" customHeight="1" x14ac:dyDescent="0.2">
      <c r="G852" s="96"/>
      <c r="I852" s="96"/>
    </row>
    <row r="853" spans="7:9" ht="15" customHeight="1" x14ac:dyDescent="0.2">
      <c r="G853" s="96"/>
      <c r="I853" s="96"/>
    </row>
    <row r="854" spans="7:9" ht="15" customHeight="1" x14ac:dyDescent="0.2">
      <c r="G854" s="96"/>
      <c r="I854" s="96"/>
    </row>
    <row r="855" spans="7:9" ht="15" customHeight="1" x14ac:dyDescent="0.2">
      <c r="G855" s="96"/>
      <c r="I855" s="96"/>
    </row>
    <row r="856" spans="7:9" ht="15" customHeight="1" x14ac:dyDescent="0.2">
      <c r="G856" s="96"/>
      <c r="I856" s="96"/>
    </row>
    <row r="857" spans="7:9" ht="15" customHeight="1" x14ac:dyDescent="0.2">
      <c r="G857" s="96"/>
      <c r="I857" s="96"/>
    </row>
    <row r="858" spans="7:9" ht="15" customHeight="1" x14ac:dyDescent="0.2">
      <c r="G858" s="96"/>
      <c r="I858" s="96"/>
    </row>
    <row r="859" spans="7:9" ht="15" customHeight="1" x14ac:dyDescent="0.2">
      <c r="G859" s="96"/>
      <c r="I859" s="96"/>
    </row>
    <row r="860" spans="7:9" ht="15" customHeight="1" x14ac:dyDescent="0.2">
      <c r="G860" s="96"/>
      <c r="I860" s="96"/>
    </row>
    <row r="861" spans="7:9" ht="15" customHeight="1" x14ac:dyDescent="0.2">
      <c r="G861" s="96"/>
      <c r="I861" s="96"/>
    </row>
    <row r="862" spans="7:9" ht="15" customHeight="1" x14ac:dyDescent="0.2">
      <c r="G862" s="96"/>
      <c r="I862" s="96"/>
    </row>
    <row r="863" spans="7:9" ht="15" customHeight="1" x14ac:dyDescent="0.2">
      <c r="G863" s="96"/>
      <c r="I863" s="96"/>
    </row>
    <row r="864" spans="7:9" ht="15" customHeight="1" x14ac:dyDescent="0.2">
      <c r="G864" s="96"/>
      <c r="I864" s="96"/>
    </row>
    <row r="865" spans="7:9" ht="15" customHeight="1" x14ac:dyDescent="0.2">
      <c r="G865" s="96"/>
      <c r="I865" s="96"/>
    </row>
    <row r="866" spans="7:9" ht="15" customHeight="1" x14ac:dyDescent="0.2">
      <c r="G866" s="96"/>
      <c r="I866" s="96"/>
    </row>
    <row r="867" spans="7:9" ht="15" customHeight="1" x14ac:dyDescent="0.2">
      <c r="G867" s="96"/>
      <c r="I867" s="96"/>
    </row>
    <row r="868" spans="7:9" ht="15" customHeight="1" x14ac:dyDescent="0.2">
      <c r="G868" s="96"/>
      <c r="I868" s="96"/>
    </row>
    <row r="869" spans="7:9" ht="15" customHeight="1" x14ac:dyDescent="0.2">
      <c r="G869" s="96"/>
      <c r="I869" s="96"/>
    </row>
    <row r="870" spans="7:9" ht="15" customHeight="1" x14ac:dyDescent="0.2">
      <c r="G870" s="96"/>
      <c r="I870" s="96"/>
    </row>
    <row r="871" spans="7:9" ht="15" customHeight="1" x14ac:dyDescent="0.2">
      <c r="G871" s="96"/>
      <c r="I871" s="96"/>
    </row>
    <row r="872" spans="7:9" ht="15" customHeight="1" x14ac:dyDescent="0.2">
      <c r="G872" s="96"/>
      <c r="I872" s="96"/>
    </row>
    <row r="873" spans="7:9" ht="15" customHeight="1" x14ac:dyDescent="0.2">
      <c r="G873" s="96"/>
      <c r="I873" s="96"/>
    </row>
    <row r="874" spans="7:9" ht="15" customHeight="1" x14ac:dyDescent="0.2">
      <c r="G874" s="96"/>
      <c r="I874" s="96"/>
    </row>
    <row r="875" spans="7:9" ht="15" customHeight="1" x14ac:dyDescent="0.2">
      <c r="G875" s="96"/>
      <c r="I875" s="96"/>
    </row>
    <row r="876" spans="7:9" ht="15" customHeight="1" x14ac:dyDescent="0.2">
      <c r="G876" s="96"/>
      <c r="I876" s="96"/>
    </row>
    <row r="877" spans="7:9" ht="15" customHeight="1" x14ac:dyDescent="0.2">
      <c r="G877" s="96"/>
      <c r="I877" s="96"/>
    </row>
    <row r="878" spans="7:9" ht="15" customHeight="1" x14ac:dyDescent="0.2">
      <c r="G878" s="96"/>
      <c r="I878" s="96"/>
    </row>
    <row r="879" spans="7:9" ht="15" customHeight="1" x14ac:dyDescent="0.2">
      <c r="G879" s="96"/>
      <c r="I879" s="96"/>
    </row>
    <row r="880" spans="7:9" ht="15" customHeight="1" x14ac:dyDescent="0.2">
      <c r="G880" s="96"/>
      <c r="I880" s="96"/>
    </row>
    <row r="881" spans="7:9" ht="15" customHeight="1" x14ac:dyDescent="0.2">
      <c r="G881" s="96"/>
      <c r="I881" s="96"/>
    </row>
    <row r="882" spans="7:9" ht="15" customHeight="1" x14ac:dyDescent="0.2">
      <c r="G882" s="96"/>
      <c r="I882" s="96"/>
    </row>
    <row r="883" spans="7:9" ht="15" customHeight="1" x14ac:dyDescent="0.2">
      <c r="G883" s="96"/>
      <c r="I883" s="96"/>
    </row>
    <row r="884" spans="7:9" ht="15" customHeight="1" x14ac:dyDescent="0.2">
      <c r="G884" s="96"/>
      <c r="I884" s="96"/>
    </row>
    <row r="885" spans="7:9" ht="15" customHeight="1" x14ac:dyDescent="0.2">
      <c r="G885" s="96"/>
      <c r="I885" s="96"/>
    </row>
    <row r="886" spans="7:9" ht="15" customHeight="1" x14ac:dyDescent="0.2">
      <c r="G886" s="96"/>
      <c r="I886" s="96"/>
    </row>
    <row r="887" spans="7:9" ht="15" customHeight="1" x14ac:dyDescent="0.2">
      <c r="G887" s="96"/>
      <c r="I887" s="96"/>
    </row>
    <row r="888" spans="7:9" ht="15" customHeight="1" x14ac:dyDescent="0.2">
      <c r="G888" s="96"/>
      <c r="I888" s="96"/>
    </row>
    <row r="889" spans="7:9" ht="15" customHeight="1" x14ac:dyDescent="0.2">
      <c r="G889" s="96"/>
      <c r="I889" s="96"/>
    </row>
    <row r="890" spans="7:9" ht="15" customHeight="1" x14ac:dyDescent="0.2">
      <c r="G890" s="96"/>
      <c r="I890" s="96"/>
    </row>
    <row r="891" spans="7:9" ht="15" customHeight="1" x14ac:dyDescent="0.2">
      <c r="G891" s="96"/>
      <c r="I891" s="96"/>
    </row>
    <row r="892" spans="7:9" ht="15" customHeight="1" x14ac:dyDescent="0.2">
      <c r="G892" s="96"/>
      <c r="I892" s="96"/>
    </row>
    <row r="893" spans="7:9" ht="15" customHeight="1" x14ac:dyDescent="0.2">
      <c r="G893" s="96"/>
      <c r="I893" s="96"/>
    </row>
    <row r="894" spans="7:9" ht="15" customHeight="1" x14ac:dyDescent="0.2">
      <c r="G894" s="96"/>
      <c r="I894" s="96"/>
    </row>
    <row r="895" spans="7:9" ht="15" customHeight="1" x14ac:dyDescent="0.2">
      <c r="G895" s="96"/>
      <c r="I895" s="96"/>
    </row>
    <row r="896" spans="7:9" ht="15" customHeight="1" x14ac:dyDescent="0.2">
      <c r="G896" s="96"/>
      <c r="I896" s="96"/>
    </row>
    <row r="897" spans="7:9" ht="15" customHeight="1" x14ac:dyDescent="0.2">
      <c r="G897" s="96"/>
      <c r="I897" s="96"/>
    </row>
    <row r="898" spans="7:9" ht="15" customHeight="1" x14ac:dyDescent="0.2">
      <c r="G898" s="96"/>
      <c r="I898" s="96"/>
    </row>
    <row r="899" spans="7:9" ht="15" customHeight="1" x14ac:dyDescent="0.2">
      <c r="G899" s="96"/>
      <c r="I899" s="96"/>
    </row>
    <row r="900" spans="7:9" ht="15" customHeight="1" x14ac:dyDescent="0.2">
      <c r="G900" s="96"/>
      <c r="I900" s="96"/>
    </row>
    <row r="901" spans="7:9" ht="15" customHeight="1" x14ac:dyDescent="0.2">
      <c r="G901" s="96"/>
      <c r="I901" s="96"/>
    </row>
    <row r="902" spans="7:9" ht="15" customHeight="1" x14ac:dyDescent="0.2">
      <c r="G902" s="96"/>
      <c r="I902" s="96"/>
    </row>
    <row r="903" spans="7:9" ht="15" customHeight="1" x14ac:dyDescent="0.2">
      <c r="G903" s="96"/>
      <c r="I903" s="96"/>
    </row>
    <row r="904" spans="7:9" ht="15" customHeight="1" x14ac:dyDescent="0.2">
      <c r="G904" s="96"/>
      <c r="I904" s="96"/>
    </row>
    <row r="905" spans="7:9" ht="15" customHeight="1" x14ac:dyDescent="0.2">
      <c r="G905" s="96"/>
      <c r="I905" s="96"/>
    </row>
    <row r="906" spans="7:9" ht="15" customHeight="1" x14ac:dyDescent="0.2">
      <c r="G906" s="96"/>
      <c r="I906" s="96"/>
    </row>
    <row r="907" spans="7:9" ht="15" customHeight="1" x14ac:dyDescent="0.2">
      <c r="G907" s="96"/>
      <c r="I907" s="96"/>
    </row>
    <row r="908" spans="7:9" ht="15" customHeight="1" x14ac:dyDescent="0.2">
      <c r="G908" s="96"/>
      <c r="I908" s="96"/>
    </row>
    <row r="909" spans="7:9" ht="15" customHeight="1" x14ac:dyDescent="0.2">
      <c r="G909" s="96"/>
      <c r="I909" s="96"/>
    </row>
    <row r="910" spans="7:9" ht="15" customHeight="1" x14ac:dyDescent="0.2">
      <c r="G910" s="96"/>
      <c r="I910" s="96"/>
    </row>
    <row r="911" spans="7:9" ht="15" customHeight="1" x14ac:dyDescent="0.2">
      <c r="G911" s="96"/>
      <c r="I911" s="96"/>
    </row>
    <row r="912" spans="7:9" ht="15" customHeight="1" x14ac:dyDescent="0.2">
      <c r="G912" s="96"/>
      <c r="I912" s="96"/>
    </row>
    <row r="913" spans="7:9" ht="15" customHeight="1" x14ac:dyDescent="0.2">
      <c r="G913" s="96"/>
      <c r="I913" s="96"/>
    </row>
    <row r="914" spans="7:9" ht="15" customHeight="1" x14ac:dyDescent="0.2">
      <c r="G914" s="96"/>
      <c r="I914" s="96"/>
    </row>
    <row r="915" spans="7:9" ht="15" customHeight="1" x14ac:dyDescent="0.2">
      <c r="G915" s="96"/>
      <c r="I915" s="96"/>
    </row>
    <row r="916" spans="7:9" ht="15" customHeight="1" x14ac:dyDescent="0.2">
      <c r="G916" s="96"/>
      <c r="I916" s="96"/>
    </row>
    <row r="917" spans="7:9" ht="15" customHeight="1" x14ac:dyDescent="0.2">
      <c r="G917" s="96"/>
      <c r="I917" s="96"/>
    </row>
    <row r="918" spans="7:9" ht="15" customHeight="1" x14ac:dyDescent="0.2">
      <c r="G918" s="96"/>
      <c r="I918" s="96"/>
    </row>
    <row r="919" spans="7:9" ht="15" customHeight="1" x14ac:dyDescent="0.2">
      <c r="G919" s="96"/>
      <c r="I919" s="96"/>
    </row>
    <row r="920" spans="7:9" ht="15" customHeight="1" x14ac:dyDescent="0.2">
      <c r="G920" s="96"/>
      <c r="I920" s="96"/>
    </row>
    <row r="921" spans="7:9" ht="15" customHeight="1" x14ac:dyDescent="0.2">
      <c r="G921" s="96"/>
      <c r="I921" s="96"/>
    </row>
    <row r="922" spans="7:9" ht="15" customHeight="1" x14ac:dyDescent="0.2">
      <c r="G922" s="96"/>
      <c r="I922" s="96"/>
    </row>
    <row r="923" spans="7:9" ht="15" customHeight="1" x14ac:dyDescent="0.2">
      <c r="G923" s="96"/>
      <c r="I923" s="96"/>
    </row>
    <row r="924" spans="7:9" ht="15" customHeight="1" x14ac:dyDescent="0.2">
      <c r="G924" s="96"/>
      <c r="I924" s="96"/>
    </row>
    <row r="925" spans="7:9" ht="15" customHeight="1" x14ac:dyDescent="0.2">
      <c r="G925" s="96"/>
      <c r="I925" s="96"/>
    </row>
    <row r="926" spans="7:9" ht="15" customHeight="1" x14ac:dyDescent="0.2">
      <c r="G926" s="96"/>
      <c r="I926" s="96"/>
    </row>
    <row r="927" spans="7:9" ht="15" customHeight="1" x14ac:dyDescent="0.2">
      <c r="G927" s="96"/>
      <c r="I927" s="96"/>
    </row>
    <row r="928" spans="7:9" ht="15" customHeight="1" x14ac:dyDescent="0.2">
      <c r="G928" s="96"/>
      <c r="I928" s="96"/>
    </row>
    <row r="929" spans="7:9" ht="15" customHeight="1" x14ac:dyDescent="0.2">
      <c r="G929" s="96"/>
      <c r="I929" s="96"/>
    </row>
    <row r="930" spans="7:9" ht="15" customHeight="1" x14ac:dyDescent="0.2">
      <c r="G930" s="96"/>
      <c r="I930" s="96"/>
    </row>
    <row r="931" spans="7:9" ht="15" customHeight="1" x14ac:dyDescent="0.2">
      <c r="G931" s="96"/>
      <c r="I931" s="96"/>
    </row>
    <row r="932" spans="7:9" ht="15" customHeight="1" x14ac:dyDescent="0.2">
      <c r="G932" s="96"/>
      <c r="I932" s="96"/>
    </row>
    <row r="933" spans="7:9" ht="15" customHeight="1" x14ac:dyDescent="0.2">
      <c r="G933" s="96"/>
      <c r="I933" s="96"/>
    </row>
    <row r="934" spans="7:9" ht="15" customHeight="1" x14ac:dyDescent="0.2">
      <c r="G934" s="96"/>
      <c r="I934" s="96"/>
    </row>
    <row r="935" spans="7:9" ht="15" customHeight="1" x14ac:dyDescent="0.2">
      <c r="G935" s="96"/>
      <c r="I935" s="96"/>
    </row>
    <row r="936" spans="7:9" ht="15" customHeight="1" x14ac:dyDescent="0.2">
      <c r="G936" s="96"/>
      <c r="I936" s="96"/>
    </row>
    <row r="937" spans="7:9" ht="15" customHeight="1" x14ac:dyDescent="0.2">
      <c r="G937" s="96"/>
      <c r="I937" s="96"/>
    </row>
    <row r="938" spans="7:9" ht="15" customHeight="1" x14ac:dyDescent="0.2">
      <c r="G938" s="96"/>
      <c r="I938" s="96"/>
    </row>
    <row r="939" spans="7:9" ht="15" customHeight="1" x14ac:dyDescent="0.2">
      <c r="G939" s="96"/>
      <c r="I939" s="96"/>
    </row>
    <row r="940" spans="7:9" ht="15" customHeight="1" x14ac:dyDescent="0.2">
      <c r="G940" s="96"/>
      <c r="I940" s="96"/>
    </row>
    <row r="941" spans="7:9" ht="15" customHeight="1" x14ac:dyDescent="0.2">
      <c r="G941" s="96"/>
      <c r="I941" s="96"/>
    </row>
    <row r="942" spans="7:9" ht="15" customHeight="1" x14ac:dyDescent="0.2">
      <c r="G942" s="96"/>
      <c r="I942" s="96"/>
    </row>
    <row r="943" spans="7:9" ht="15" customHeight="1" x14ac:dyDescent="0.2">
      <c r="G943" s="96"/>
      <c r="I943" s="96"/>
    </row>
    <row r="944" spans="7:9" ht="15" customHeight="1" x14ac:dyDescent="0.2">
      <c r="G944" s="96"/>
      <c r="I944" s="96"/>
    </row>
    <row r="945" spans="7:9" ht="15" customHeight="1" x14ac:dyDescent="0.2">
      <c r="G945" s="96"/>
      <c r="I945" s="96"/>
    </row>
    <row r="946" spans="7:9" ht="15" customHeight="1" x14ac:dyDescent="0.2">
      <c r="G946" s="96"/>
      <c r="I946" s="96"/>
    </row>
    <row r="947" spans="7:9" ht="15" customHeight="1" x14ac:dyDescent="0.2">
      <c r="G947" s="96"/>
      <c r="I947" s="96"/>
    </row>
    <row r="948" spans="7:9" ht="15" customHeight="1" x14ac:dyDescent="0.2">
      <c r="G948" s="96"/>
      <c r="I948" s="96"/>
    </row>
    <row r="949" spans="7:9" ht="15" customHeight="1" x14ac:dyDescent="0.2">
      <c r="G949" s="96"/>
      <c r="I949" s="96"/>
    </row>
    <row r="950" spans="7:9" ht="15" customHeight="1" x14ac:dyDescent="0.2">
      <c r="G950" s="96"/>
      <c r="I950" s="96"/>
    </row>
    <row r="951" spans="7:9" ht="15" customHeight="1" x14ac:dyDescent="0.2">
      <c r="G951" s="96"/>
      <c r="I951" s="96"/>
    </row>
    <row r="952" spans="7:9" ht="15" customHeight="1" x14ac:dyDescent="0.2">
      <c r="G952" s="96"/>
      <c r="I952" s="96"/>
    </row>
    <row r="953" spans="7:9" ht="15" customHeight="1" x14ac:dyDescent="0.2">
      <c r="G953" s="96"/>
      <c r="I953" s="96"/>
    </row>
    <row r="954" spans="7:9" ht="15" customHeight="1" x14ac:dyDescent="0.2">
      <c r="G954" s="96"/>
      <c r="I954" s="96"/>
    </row>
    <row r="955" spans="7:9" ht="15" customHeight="1" x14ac:dyDescent="0.2">
      <c r="G955" s="96"/>
      <c r="I955" s="96"/>
    </row>
    <row r="956" spans="7:9" ht="15" customHeight="1" x14ac:dyDescent="0.2">
      <c r="G956" s="96"/>
      <c r="I956" s="96"/>
    </row>
    <row r="957" spans="7:9" ht="15" customHeight="1" x14ac:dyDescent="0.2">
      <c r="G957" s="96"/>
      <c r="I957" s="96"/>
    </row>
    <row r="958" spans="7:9" ht="15" customHeight="1" x14ac:dyDescent="0.2">
      <c r="G958" s="96"/>
      <c r="I958" s="96"/>
    </row>
    <row r="959" spans="7:9" ht="15" customHeight="1" x14ac:dyDescent="0.2">
      <c r="G959" s="96"/>
      <c r="I959" s="96"/>
    </row>
    <row r="960" spans="7:9" ht="15" customHeight="1" x14ac:dyDescent="0.2">
      <c r="G960" s="96"/>
      <c r="I960" s="96"/>
    </row>
    <row r="961" spans="7:9" ht="15" customHeight="1" x14ac:dyDescent="0.2">
      <c r="G961" s="96"/>
      <c r="I961" s="96"/>
    </row>
    <row r="962" spans="7:9" ht="15" customHeight="1" x14ac:dyDescent="0.2">
      <c r="G962" s="96"/>
      <c r="I962" s="96"/>
    </row>
    <row r="963" spans="7:9" ht="15" customHeight="1" x14ac:dyDescent="0.2">
      <c r="G963" s="96"/>
      <c r="I963" s="96"/>
    </row>
    <row r="964" spans="7:9" ht="15" customHeight="1" x14ac:dyDescent="0.2">
      <c r="G964" s="96"/>
      <c r="I964" s="96"/>
    </row>
    <row r="965" spans="7:9" ht="15" customHeight="1" x14ac:dyDescent="0.2">
      <c r="G965" s="96"/>
      <c r="I965" s="96"/>
    </row>
    <row r="966" spans="7:9" ht="15" customHeight="1" x14ac:dyDescent="0.2">
      <c r="G966" s="96"/>
      <c r="I966" s="96"/>
    </row>
    <row r="967" spans="7:9" ht="15" customHeight="1" x14ac:dyDescent="0.2">
      <c r="G967" s="96"/>
      <c r="I967" s="96"/>
    </row>
    <row r="968" spans="7:9" ht="15" customHeight="1" x14ac:dyDescent="0.2">
      <c r="G968" s="96"/>
      <c r="I968" s="96"/>
    </row>
    <row r="969" spans="7:9" ht="15" customHeight="1" x14ac:dyDescent="0.2">
      <c r="G969" s="96"/>
      <c r="I969" s="96"/>
    </row>
    <row r="970" spans="7:9" ht="15" customHeight="1" x14ac:dyDescent="0.2">
      <c r="G970" s="96"/>
      <c r="I970" s="96"/>
    </row>
    <row r="971" spans="7:9" ht="15" customHeight="1" x14ac:dyDescent="0.2">
      <c r="G971" s="96"/>
      <c r="I971" s="96"/>
    </row>
    <row r="972" spans="7:9" ht="15" customHeight="1" x14ac:dyDescent="0.2">
      <c r="G972" s="96"/>
      <c r="I972" s="96"/>
    </row>
    <row r="973" spans="7:9" ht="15" customHeight="1" x14ac:dyDescent="0.2">
      <c r="G973" s="96"/>
      <c r="I973" s="96"/>
    </row>
    <row r="974" spans="7:9" ht="15" customHeight="1" x14ac:dyDescent="0.2">
      <c r="G974" s="96"/>
      <c r="I974" s="96"/>
    </row>
    <row r="975" spans="7:9" ht="15" customHeight="1" x14ac:dyDescent="0.2">
      <c r="G975" s="96"/>
      <c r="I975" s="96"/>
    </row>
    <row r="976" spans="7:9" ht="15" customHeight="1" x14ac:dyDescent="0.2">
      <c r="G976" s="96"/>
      <c r="I976" s="96"/>
    </row>
    <row r="977" spans="7:9" ht="15" customHeight="1" x14ac:dyDescent="0.2">
      <c r="G977" s="96"/>
      <c r="I977" s="96"/>
    </row>
    <row r="978" spans="7:9" ht="15" customHeight="1" x14ac:dyDescent="0.2">
      <c r="G978" s="96"/>
      <c r="I978" s="96"/>
    </row>
    <row r="979" spans="7:9" ht="15" customHeight="1" x14ac:dyDescent="0.2">
      <c r="G979" s="96"/>
      <c r="I979" s="96"/>
    </row>
    <row r="980" spans="7:9" ht="15" customHeight="1" x14ac:dyDescent="0.2">
      <c r="G980" s="96"/>
      <c r="I980" s="96"/>
    </row>
    <row r="981" spans="7:9" ht="15" customHeight="1" x14ac:dyDescent="0.2">
      <c r="G981" s="96"/>
      <c r="I981" s="96"/>
    </row>
    <row r="982" spans="7:9" ht="15" customHeight="1" x14ac:dyDescent="0.2">
      <c r="G982" s="96"/>
      <c r="I982" s="96"/>
    </row>
    <row r="983" spans="7:9" ht="15" customHeight="1" x14ac:dyDescent="0.2">
      <c r="G983" s="96"/>
      <c r="I983" s="96"/>
    </row>
    <row r="984" spans="7:9" ht="15" customHeight="1" x14ac:dyDescent="0.2">
      <c r="G984" s="96"/>
      <c r="I984" s="96"/>
    </row>
    <row r="985" spans="7:9" ht="15" customHeight="1" x14ac:dyDescent="0.2">
      <c r="G985" s="96"/>
      <c r="I985" s="96"/>
    </row>
    <row r="986" spans="7:9" ht="15" customHeight="1" x14ac:dyDescent="0.2">
      <c r="G986" s="96"/>
      <c r="I986" s="96"/>
    </row>
    <row r="987" spans="7:9" ht="15" customHeight="1" x14ac:dyDescent="0.2">
      <c r="G987" s="96"/>
      <c r="I987" s="96"/>
    </row>
    <row r="988" spans="7:9" ht="15" customHeight="1" x14ac:dyDescent="0.2">
      <c r="G988" s="96"/>
      <c r="I988" s="96"/>
    </row>
    <row r="989" spans="7:9" ht="15" customHeight="1" x14ac:dyDescent="0.2">
      <c r="G989" s="96"/>
      <c r="I989" s="96"/>
    </row>
    <row r="990" spans="7:9" ht="15" customHeight="1" x14ac:dyDescent="0.2">
      <c r="G990" s="96"/>
      <c r="I990" s="96"/>
    </row>
    <row r="991" spans="7:9" ht="15" customHeight="1" x14ac:dyDescent="0.2">
      <c r="G991" s="96"/>
      <c r="I991" s="96"/>
    </row>
    <row r="992" spans="7:9" ht="15" customHeight="1" x14ac:dyDescent="0.2">
      <c r="G992" s="96"/>
      <c r="I992" s="96"/>
    </row>
    <row r="993" spans="7:9" ht="15" customHeight="1" x14ac:dyDescent="0.2">
      <c r="G993" s="96"/>
      <c r="I993" s="96"/>
    </row>
    <row r="994" spans="7:9" ht="15" customHeight="1" x14ac:dyDescent="0.2">
      <c r="G994" s="96"/>
      <c r="I994" s="96"/>
    </row>
    <row r="995" spans="7:9" ht="15" customHeight="1" x14ac:dyDescent="0.2">
      <c r="G995" s="96"/>
      <c r="I995" s="96"/>
    </row>
    <row r="996" spans="7:9" ht="15" customHeight="1" x14ac:dyDescent="0.2">
      <c r="G996" s="96"/>
      <c r="I996" s="96"/>
    </row>
    <row r="997" spans="7:9" ht="15" customHeight="1" x14ac:dyDescent="0.2">
      <c r="G997" s="96"/>
      <c r="I997" s="96"/>
    </row>
    <row r="998" spans="7:9" ht="15" customHeight="1" x14ac:dyDescent="0.2">
      <c r="G998" s="96"/>
      <c r="I998" s="96"/>
    </row>
    <row r="999" spans="7:9" ht="15" customHeight="1" x14ac:dyDescent="0.2">
      <c r="G999" s="96"/>
      <c r="I999" s="96"/>
    </row>
    <row r="1000" spans="7:9" ht="15" customHeight="1" x14ac:dyDescent="0.2">
      <c r="G1000" s="96"/>
      <c r="I1000" s="96"/>
    </row>
    <row r="1001" spans="7:9" ht="15" customHeight="1" x14ac:dyDescent="0.2">
      <c r="G1001" s="96"/>
      <c r="I1001" s="96"/>
    </row>
    <row r="1002" spans="7:9" ht="15" customHeight="1" x14ac:dyDescent="0.2">
      <c r="G1002" s="96"/>
      <c r="I1002" s="96"/>
    </row>
    <row r="1003" spans="7:9" ht="15" customHeight="1" x14ac:dyDescent="0.2">
      <c r="G1003" s="96"/>
      <c r="I1003" s="96"/>
    </row>
    <row r="1004" spans="7:9" ht="15" customHeight="1" x14ac:dyDescent="0.2">
      <c r="G1004" s="96"/>
      <c r="I1004" s="96"/>
    </row>
    <row r="1005" spans="7:9" ht="15" customHeight="1" x14ac:dyDescent="0.2">
      <c r="G1005" s="96"/>
      <c r="I1005" s="96"/>
    </row>
    <row r="1006" spans="7:9" ht="15" customHeight="1" x14ac:dyDescent="0.2">
      <c r="G1006" s="96"/>
      <c r="I1006" s="96"/>
    </row>
    <row r="1007" spans="7:9" ht="15" customHeight="1" x14ac:dyDescent="0.2">
      <c r="G1007" s="96"/>
      <c r="I1007" s="96"/>
    </row>
    <row r="1008" spans="7:9" ht="15" customHeight="1" x14ac:dyDescent="0.2">
      <c r="G1008" s="96"/>
      <c r="I1008" s="96"/>
    </row>
    <row r="1009" spans="7:9" ht="15" customHeight="1" x14ac:dyDescent="0.2">
      <c r="G1009" s="96"/>
      <c r="I1009" s="96"/>
    </row>
    <row r="1010" spans="7:9" ht="15" customHeight="1" x14ac:dyDescent="0.2">
      <c r="G1010" s="96"/>
      <c r="I1010" s="96"/>
    </row>
    <row r="1011" spans="7:9" ht="15" customHeight="1" x14ac:dyDescent="0.2">
      <c r="G1011" s="96"/>
      <c r="I1011" s="96"/>
    </row>
    <row r="1012" spans="7:9" ht="15" customHeight="1" x14ac:dyDescent="0.2">
      <c r="G1012" s="96"/>
      <c r="I1012" s="96"/>
    </row>
    <row r="1013" spans="7:9" ht="15" customHeight="1" x14ac:dyDescent="0.2">
      <c r="G1013" s="96"/>
      <c r="I1013" s="96"/>
    </row>
    <row r="1014" spans="7:9" ht="15" customHeight="1" x14ac:dyDescent="0.2">
      <c r="G1014" s="96"/>
      <c r="I1014" s="96"/>
    </row>
    <row r="1015" spans="7:9" ht="15" customHeight="1" x14ac:dyDescent="0.2">
      <c r="G1015" s="96"/>
      <c r="I1015" s="96"/>
    </row>
    <row r="1016" spans="7:9" ht="15" customHeight="1" x14ac:dyDescent="0.2">
      <c r="G1016" s="96"/>
      <c r="I1016" s="96"/>
    </row>
    <row r="1017" spans="7:9" ht="15" customHeight="1" x14ac:dyDescent="0.2">
      <c r="G1017" s="96"/>
      <c r="I1017" s="96"/>
    </row>
    <row r="1018" spans="7:9" ht="15" customHeight="1" x14ac:dyDescent="0.2">
      <c r="G1018" s="96"/>
      <c r="I1018" s="96"/>
    </row>
    <row r="1019" spans="7:9" ht="15" customHeight="1" x14ac:dyDescent="0.2">
      <c r="G1019" s="96"/>
      <c r="I1019" s="96"/>
    </row>
    <row r="1020" spans="7:9" ht="15" customHeight="1" x14ac:dyDescent="0.2">
      <c r="G1020" s="96"/>
      <c r="I1020" s="96"/>
    </row>
    <row r="1021" spans="7:9" ht="15" customHeight="1" x14ac:dyDescent="0.2">
      <c r="G1021" s="96"/>
      <c r="I1021" s="96"/>
    </row>
    <row r="1022" spans="7:9" ht="15" customHeight="1" x14ac:dyDescent="0.2">
      <c r="G1022" s="96"/>
      <c r="I1022" s="96"/>
    </row>
    <row r="1023" spans="7:9" ht="15" customHeight="1" x14ac:dyDescent="0.2">
      <c r="G1023" s="96"/>
      <c r="I1023" s="96"/>
    </row>
    <row r="1024" spans="7:9" ht="15" customHeight="1" x14ac:dyDescent="0.2">
      <c r="G1024" s="96"/>
      <c r="I1024" s="96"/>
    </row>
    <row r="1025" spans="7:9" ht="15" customHeight="1" x14ac:dyDescent="0.2">
      <c r="G1025" s="96"/>
      <c r="I1025" s="96"/>
    </row>
    <row r="1026" spans="7:9" ht="15" customHeight="1" x14ac:dyDescent="0.2">
      <c r="G1026" s="96"/>
      <c r="I1026" s="96"/>
    </row>
    <row r="1027" spans="7:9" ht="15" customHeight="1" x14ac:dyDescent="0.2">
      <c r="G1027" s="96"/>
      <c r="I1027" s="96"/>
    </row>
    <row r="1028" spans="7:9" ht="15" customHeight="1" x14ac:dyDescent="0.2">
      <c r="G1028" s="96"/>
      <c r="I1028" s="96"/>
    </row>
    <row r="1029" spans="7:9" ht="15" customHeight="1" x14ac:dyDescent="0.2">
      <c r="G1029" s="96"/>
      <c r="I1029" s="96"/>
    </row>
    <row r="1030" spans="7:9" ht="15" customHeight="1" x14ac:dyDescent="0.2">
      <c r="G1030" s="96"/>
      <c r="I1030" s="96"/>
    </row>
    <row r="1031" spans="7:9" ht="15" customHeight="1" x14ac:dyDescent="0.2">
      <c r="G1031" s="96"/>
      <c r="I1031" s="96"/>
    </row>
    <row r="1032" spans="7:9" ht="15" customHeight="1" x14ac:dyDescent="0.2">
      <c r="G1032" s="96"/>
      <c r="I1032" s="96"/>
    </row>
    <row r="1033" spans="7:9" ht="15" customHeight="1" x14ac:dyDescent="0.2">
      <c r="G1033" s="96"/>
      <c r="I1033" s="96"/>
    </row>
    <row r="1034" spans="7:9" ht="15" customHeight="1" x14ac:dyDescent="0.2">
      <c r="G1034" s="96"/>
      <c r="I1034" s="96"/>
    </row>
    <row r="1035" spans="7:9" ht="15" customHeight="1" x14ac:dyDescent="0.2">
      <c r="G1035" s="96"/>
      <c r="I1035" s="96"/>
    </row>
    <row r="1036" spans="7:9" ht="15" customHeight="1" x14ac:dyDescent="0.2">
      <c r="G1036" s="96"/>
      <c r="I1036" s="96"/>
    </row>
    <row r="1037" spans="7:9" ht="15" customHeight="1" x14ac:dyDescent="0.2">
      <c r="G1037" s="96"/>
      <c r="I1037" s="96"/>
    </row>
    <row r="1038" spans="7:9" ht="15" customHeight="1" x14ac:dyDescent="0.2">
      <c r="G1038" s="96"/>
      <c r="I1038" s="96"/>
    </row>
    <row r="1039" spans="7:9" ht="15" customHeight="1" x14ac:dyDescent="0.2">
      <c r="G1039" s="96"/>
      <c r="I1039" s="96"/>
    </row>
    <row r="1040" spans="7:9" ht="15" customHeight="1" x14ac:dyDescent="0.2">
      <c r="G1040" s="96"/>
      <c r="I1040" s="96"/>
    </row>
    <row r="1041" spans="7:9" ht="15" customHeight="1" x14ac:dyDescent="0.2">
      <c r="G1041" s="96"/>
      <c r="I1041" s="96"/>
    </row>
    <row r="1042" spans="7:9" ht="15" customHeight="1" x14ac:dyDescent="0.2">
      <c r="G1042" s="96"/>
      <c r="I1042" s="96"/>
    </row>
    <row r="1043" spans="7:9" ht="15" customHeight="1" x14ac:dyDescent="0.2">
      <c r="G1043" s="96"/>
      <c r="I1043" s="96"/>
    </row>
    <row r="1044" spans="7:9" ht="15" customHeight="1" x14ac:dyDescent="0.2">
      <c r="G1044" s="96"/>
      <c r="I1044" s="96"/>
    </row>
    <row r="1045" spans="7:9" ht="15" customHeight="1" x14ac:dyDescent="0.2">
      <c r="G1045" s="96"/>
      <c r="I1045" s="96"/>
    </row>
    <row r="1046" spans="7:9" ht="15" customHeight="1" x14ac:dyDescent="0.2">
      <c r="G1046" s="96"/>
      <c r="I1046" s="96"/>
    </row>
    <row r="1047" spans="7:9" ht="15" customHeight="1" x14ac:dyDescent="0.2">
      <c r="G1047" s="96"/>
      <c r="I1047" s="96"/>
    </row>
    <row r="1048" spans="7:9" ht="15" customHeight="1" x14ac:dyDescent="0.2">
      <c r="G1048" s="96"/>
      <c r="I1048" s="96"/>
    </row>
    <row r="1049" spans="7:9" ht="15" customHeight="1" x14ac:dyDescent="0.2">
      <c r="G1049" s="96"/>
      <c r="I1049" s="96"/>
    </row>
    <row r="1050" spans="7:9" ht="15" customHeight="1" x14ac:dyDescent="0.2">
      <c r="G1050" s="96"/>
      <c r="I1050" s="96"/>
    </row>
    <row r="1051" spans="7:9" ht="15" customHeight="1" x14ac:dyDescent="0.2">
      <c r="G1051" s="96"/>
      <c r="I1051" s="96"/>
    </row>
    <row r="1052" spans="7:9" ht="15" customHeight="1" x14ac:dyDescent="0.2">
      <c r="G1052" s="96"/>
      <c r="I1052" s="96"/>
    </row>
    <row r="1053" spans="7:9" ht="15" customHeight="1" x14ac:dyDescent="0.2">
      <c r="G1053" s="96"/>
      <c r="I1053" s="96"/>
    </row>
    <row r="1054" spans="7:9" ht="15" customHeight="1" x14ac:dyDescent="0.2">
      <c r="G1054" s="96"/>
      <c r="I1054" s="96"/>
    </row>
    <row r="1055" spans="7:9" ht="15" customHeight="1" x14ac:dyDescent="0.2">
      <c r="G1055" s="96"/>
      <c r="I1055" s="96"/>
    </row>
    <row r="1056" spans="7:9" ht="15" customHeight="1" x14ac:dyDescent="0.2">
      <c r="G1056" s="96"/>
      <c r="I1056" s="96"/>
    </row>
    <row r="1057" spans="7:9" ht="15" customHeight="1" x14ac:dyDescent="0.2">
      <c r="G1057" s="96"/>
      <c r="I1057" s="96"/>
    </row>
    <row r="1058" spans="7:9" ht="15" customHeight="1" x14ac:dyDescent="0.2">
      <c r="G1058" s="96"/>
      <c r="I1058" s="96"/>
    </row>
    <row r="1059" spans="7:9" ht="15" customHeight="1" x14ac:dyDescent="0.2">
      <c r="G1059" s="96"/>
      <c r="I1059" s="96"/>
    </row>
    <row r="1060" spans="7:9" ht="15" customHeight="1" x14ac:dyDescent="0.2">
      <c r="G1060" s="96"/>
      <c r="I1060" s="96"/>
    </row>
    <row r="1061" spans="7:9" ht="15" customHeight="1" x14ac:dyDescent="0.2">
      <c r="G1061" s="96"/>
      <c r="I1061" s="96"/>
    </row>
    <row r="1062" spans="7:9" ht="15" customHeight="1" x14ac:dyDescent="0.2">
      <c r="G1062" s="96"/>
      <c r="I1062" s="96"/>
    </row>
    <row r="1063" spans="7:9" ht="15" customHeight="1" x14ac:dyDescent="0.2">
      <c r="G1063" s="96"/>
      <c r="I1063" s="96"/>
    </row>
    <row r="1064" spans="7:9" ht="15" customHeight="1" x14ac:dyDescent="0.2">
      <c r="G1064" s="96"/>
      <c r="I1064" s="96"/>
    </row>
    <row r="1065" spans="7:9" ht="15" customHeight="1" x14ac:dyDescent="0.2">
      <c r="G1065" s="96"/>
      <c r="I1065" s="96"/>
    </row>
    <row r="1066" spans="7:9" ht="15" customHeight="1" x14ac:dyDescent="0.2">
      <c r="G1066" s="96"/>
      <c r="I1066" s="96"/>
    </row>
    <row r="1067" spans="7:9" ht="15" customHeight="1" x14ac:dyDescent="0.2">
      <c r="G1067" s="96"/>
      <c r="I1067" s="96"/>
    </row>
    <row r="1068" spans="7:9" ht="15" customHeight="1" x14ac:dyDescent="0.2">
      <c r="G1068" s="96"/>
      <c r="I1068" s="96"/>
    </row>
    <row r="1069" spans="7:9" ht="15" customHeight="1" x14ac:dyDescent="0.2">
      <c r="G1069" s="96"/>
      <c r="I1069" s="96"/>
    </row>
    <row r="1070" spans="7:9" ht="15" customHeight="1" x14ac:dyDescent="0.2">
      <c r="G1070" s="96"/>
      <c r="I1070" s="96"/>
    </row>
    <row r="1071" spans="7:9" ht="15" customHeight="1" x14ac:dyDescent="0.2">
      <c r="G1071" s="96"/>
      <c r="I1071" s="96"/>
    </row>
    <row r="1072" spans="7:9" ht="15" customHeight="1" x14ac:dyDescent="0.2">
      <c r="G1072" s="96"/>
      <c r="I1072" s="96"/>
    </row>
    <row r="1073" spans="7:9" ht="15" customHeight="1" x14ac:dyDescent="0.2">
      <c r="G1073" s="96"/>
      <c r="I1073" s="96"/>
    </row>
    <row r="1074" spans="7:9" ht="15" customHeight="1" x14ac:dyDescent="0.2">
      <c r="G1074" s="96"/>
      <c r="I1074" s="96"/>
    </row>
    <row r="1075" spans="7:9" ht="15" customHeight="1" x14ac:dyDescent="0.2">
      <c r="G1075" s="96"/>
      <c r="I1075" s="96"/>
    </row>
    <row r="1076" spans="7:9" ht="15" customHeight="1" x14ac:dyDescent="0.2">
      <c r="G1076" s="96"/>
      <c r="I1076" s="96"/>
    </row>
    <row r="1077" spans="7:9" ht="15" customHeight="1" x14ac:dyDescent="0.2">
      <c r="G1077" s="96"/>
      <c r="I1077" s="96"/>
    </row>
    <row r="1078" spans="7:9" ht="15" customHeight="1" x14ac:dyDescent="0.2">
      <c r="G1078" s="96"/>
      <c r="I1078" s="96"/>
    </row>
    <row r="1079" spans="7:9" ht="15" customHeight="1" x14ac:dyDescent="0.2">
      <c r="G1079" s="96"/>
      <c r="I1079" s="96"/>
    </row>
    <row r="1080" spans="7:9" ht="15" customHeight="1" x14ac:dyDescent="0.2">
      <c r="G1080" s="96"/>
      <c r="I1080" s="96"/>
    </row>
    <row r="1081" spans="7:9" ht="15" customHeight="1" x14ac:dyDescent="0.2">
      <c r="G1081" s="96"/>
      <c r="I1081" s="96"/>
    </row>
    <row r="1082" spans="7:9" ht="15" customHeight="1" x14ac:dyDescent="0.2">
      <c r="G1082" s="96"/>
      <c r="I1082" s="96"/>
    </row>
    <row r="1083" spans="7:9" ht="15" customHeight="1" x14ac:dyDescent="0.2">
      <c r="G1083" s="96"/>
      <c r="I1083" s="96"/>
    </row>
    <row r="1084" spans="7:9" ht="15" customHeight="1" x14ac:dyDescent="0.2">
      <c r="G1084" s="96"/>
      <c r="I1084" s="96"/>
    </row>
    <row r="1085" spans="7:9" ht="15" customHeight="1" x14ac:dyDescent="0.2">
      <c r="G1085" s="96"/>
      <c r="I1085" s="96"/>
    </row>
    <row r="1086" spans="7:9" ht="15" customHeight="1" x14ac:dyDescent="0.2">
      <c r="G1086" s="96"/>
      <c r="I1086" s="96"/>
    </row>
    <row r="1087" spans="7:9" ht="15" customHeight="1" x14ac:dyDescent="0.2">
      <c r="G1087" s="96"/>
      <c r="I1087" s="96"/>
    </row>
    <row r="1088" spans="7:9" ht="15" customHeight="1" x14ac:dyDescent="0.2">
      <c r="G1088" s="96"/>
      <c r="I1088" s="96"/>
    </row>
    <row r="1089" spans="7:9" ht="15" customHeight="1" x14ac:dyDescent="0.2">
      <c r="G1089" s="96"/>
      <c r="I1089" s="96"/>
    </row>
    <row r="1090" spans="7:9" ht="15" customHeight="1" x14ac:dyDescent="0.2">
      <c r="G1090" s="96"/>
      <c r="I1090" s="96"/>
    </row>
    <row r="1091" spans="7:9" ht="15" customHeight="1" x14ac:dyDescent="0.2">
      <c r="G1091" s="96"/>
      <c r="I1091" s="96"/>
    </row>
    <row r="1092" spans="7:9" ht="15" customHeight="1" x14ac:dyDescent="0.2">
      <c r="G1092" s="96"/>
      <c r="I1092" s="96"/>
    </row>
    <row r="1093" spans="7:9" ht="15" customHeight="1" x14ac:dyDescent="0.2">
      <c r="G1093" s="96"/>
      <c r="I1093" s="96"/>
    </row>
    <row r="1094" spans="7:9" ht="15" customHeight="1" x14ac:dyDescent="0.2">
      <c r="G1094" s="96"/>
      <c r="I1094" s="96"/>
    </row>
    <row r="1095" spans="7:9" ht="15" customHeight="1" x14ac:dyDescent="0.2">
      <c r="G1095" s="96"/>
      <c r="I1095" s="96"/>
    </row>
    <row r="1096" spans="7:9" ht="15" customHeight="1" x14ac:dyDescent="0.2">
      <c r="G1096" s="96"/>
      <c r="I1096" s="96"/>
    </row>
    <row r="1097" spans="7:9" ht="15" customHeight="1" x14ac:dyDescent="0.2">
      <c r="G1097" s="96"/>
      <c r="I1097" s="96"/>
    </row>
    <row r="1098" spans="7:9" ht="15" customHeight="1" x14ac:dyDescent="0.2">
      <c r="G1098" s="96"/>
      <c r="I1098" s="96"/>
    </row>
    <row r="1099" spans="7:9" ht="15" customHeight="1" x14ac:dyDescent="0.2">
      <c r="G1099" s="96"/>
      <c r="I1099" s="96"/>
    </row>
    <row r="1100" spans="7:9" ht="15" customHeight="1" x14ac:dyDescent="0.2">
      <c r="G1100" s="96"/>
      <c r="I1100" s="96"/>
    </row>
    <row r="1101" spans="7:9" ht="15" customHeight="1" x14ac:dyDescent="0.2">
      <c r="G1101" s="96"/>
      <c r="I1101" s="96"/>
    </row>
    <row r="1102" spans="7:9" ht="15" customHeight="1" x14ac:dyDescent="0.2">
      <c r="G1102" s="96"/>
      <c r="I1102" s="96"/>
    </row>
    <row r="1103" spans="7:9" ht="15" customHeight="1" x14ac:dyDescent="0.2">
      <c r="G1103" s="96"/>
      <c r="I1103" s="96"/>
    </row>
    <row r="1104" spans="7:9" ht="15" customHeight="1" x14ac:dyDescent="0.2">
      <c r="G1104" s="96"/>
      <c r="I1104" s="96"/>
    </row>
    <row r="1105" spans="7:9" ht="15" customHeight="1" x14ac:dyDescent="0.2">
      <c r="G1105" s="96"/>
      <c r="I1105" s="96"/>
    </row>
    <row r="1106" spans="7:9" ht="15" customHeight="1" x14ac:dyDescent="0.2">
      <c r="G1106" s="96"/>
      <c r="I1106" s="96"/>
    </row>
    <row r="1107" spans="7:9" ht="15" customHeight="1" x14ac:dyDescent="0.2">
      <c r="G1107" s="96"/>
      <c r="I1107" s="96"/>
    </row>
    <row r="1108" spans="7:9" ht="15" customHeight="1" x14ac:dyDescent="0.2">
      <c r="G1108" s="96"/>
      <c r="I1108" s="96"/>
    </row>
    <row r="1109" spans="7:9" ht="15" customHeight="1" x14ac:dyDescent="0.2">
      <c r="G1109" s="96"/>
      <c r="I1109" s="96"/>
    </row>
    <row r="1110" spans="7:9" ht="15" customHeight="1" x14ac:dyDescent="0.2">
      <c r="G1110" s="96"/>
      <c r="I1110" s="96"/>
    </row>
    <row r="1111" spans="7:9" ht="15" customHeight="1" x14ac:dyDescent="0.2">
      <c r="G1111" s="96"/>
      <c r="I1111" s="96"/>
    </row>
    <row r="1112" spans="7:9" ht="15" customHeight="1" x14ac:dyDescent="0.2">
      <c r="G1112" s="96"/>
      <c r="I1112" s="96"/>
    </row>
    <row r="1113" spans="7:9" ht="15" customHeight="1" x14ac:dyDescent="0.2">
      <c r="G1113" s="96"/>
      <c r="I1113" s="96"/>
    </row>
    <row r="1114" spans="7:9" ht="15" customHeight="1" x14ac:dyDescent="0.2">
      <c r="G1114" s="96"/>
      <c r="I1114" s="96"/>
    </row>
    <row r="1115" spans="7:9" ht="15" customHeight="1" x14ac:dyDescent="0.2">
      <c r="G1115" s="96"/>
      <c r="I1115" s="96"/>
    </row>
    <row r="1116" spans="7:9" ht="15" customHeight="1" x14ac:dyDescent="0.2">
      <c r="G1116" s="96"/>
      <c r="I1116" s="96"/>
    </row>
    <row r="1117" spans="7:9" ht="15" customHeight="1" x14ac:dyDescent="0.2">
      <c r="G1117" s="96"/>
      <c r="I1117" s="96"/>
    </row>
    <row r="1118" spans="7:9" ht="15" customHeight="1" x14ac:dyDescent="0.2">
      <c r="G1118" s="96"/>
      <c r="I1118" s="96"/>
    </row>
    <row r="1119" spans="7:9" ht="15" customHeight="1" x14ac:dyDescent="0.2">
      <c r="G1119" s="96"/>
      <c r="I1119" s="96"/>
    </row>
    <row r="1120" spans="7:9" ht="15" customHeight="1" x14ac:dyDescent="0.2">
      <c r="G1120" s="96"/>
      <c r="I1120" s="96"/>
    </row>
    <row r="1121" spans="7:9" ht="15" customHeight="1" x14ac:dyDescent="0.2">
      <c r="G1121" s="96"/>
      <c r="I1121" s="96"/>
    </row>
    <row r="1122" spans="7:9" ht="15" customHeight="1" x14ac:dyDescent="0.2">
      <c r="G1122" s="96"/>
      <c r="I1122" s="96"/>
    </row>
    <row r="1123" spans="7:9" ht="15" customHeight="1" x14ac:dyDescent="0.2">
      <c r="G1123" s="96"/>
      <c r="I1123" s="96"/>
    </row>
    <row r="1124" spans="7:9" ht="15" customHeight="1" x14ac:dyDescent="0.2">
      <c r="G1124" s="96"/>
      <c r="I1124" s="96"/>
    </row>
    <row r="1125" spans="7:9" ht="15" customHeight="1" x14ac:dyDescent="0.2">
      <c r="G1125" s="96"/>
      <c r="I1125" s="96"/>
    </row>
    <row r="1126" spans="7:9" ht="15" customHeight="1" x14ac:dyDescent="0.2">
      <c r="G1126" s="96"/>
      <c r="I1126" s="96"/>
    </row>
    <row r="1127" spans="7:9" ht="15" customHeight="1" x14ac:dyDescent="0.2">
      <c r="G1127" s="96"/>
      <c r="I1127" s="96"/>
    </row>
    <row r="1128" spans="7:9" ht="15" customHeight="1" x14ac:dyDescent="0.2">
      <c r="G1128" s="96"/>
      <c r="I1128" s="96"/>
    </row>
    <row r="1129" spans="7:9" ht="15" customHeight="1" x14ac:dyDescent="0.2">
      <c r="G1129" s="96"/>
      <c r="I1129" s="96"/>
    </row>
    <row r="1130" spans="7:9" ht="15" customHeight="1" x14ac:dyDescent="0.2">
      <c r="G1130" s="96"/>
      <c r="I1130" s="96"/>
    </row>
    <row r="1131" spans="7:9" ht="15" customHeight="1" x14ac:dyDescent="0.2">
      <c r="G1131" s="96"/>
      <c r="I1131" s="96"/>
    </row>
    <row r="1132" spans="7:9" ht="15" customHeight="1" x14ac:dyDescent="0.2">
      <c r="G1132" s="96"/>
      <c r="I1132" s="96"/>
    </row>
    <row r="1133" spans="7:9" ht="15" customHeight="1" x14ac:dyDescent="0.2">
      <c r="G1133" s="96"/>
      <c r="I1133" s="96"/>
    </row>
    <row r="1134" spans="7:9" ht="15" customHeight="1" x14ac:dyDescent="0.2">
      <c r="G1134" s="96"/>
      <c r="I1134" s="96"/>
    </row>
    <row r="1135" spans="7:9" ht="15" customHeight="1" x14ac:dyDescent="0.2">
      <c r="G1135" s="96"/>
      <c r="I1135" s="96"/>
    </row>
    <row r="1136" spans="7:9" ht="15" customHeight="1" x14ac:dyDescent="0.2">
      <c r="G1136" s="96"/>
      <c r="I1136" s="96"/>
    </row>
    <row r="1137" spans="7:9" ht="15" customHeight="1" x14ac:dyDescent="0.2">
      <c r="G1137" s="96"/>
      <c r="I1137" s="96"/>
    </row>
    <row r="1138" spans="7:9" ht="15" customHeight="1" x14ac:dyDescent="0.2">
      <c r="G1138" s="96"/>
      <c r="I1138" s="96"/>
    </row>
    <row r="1139" spans="7:9" ht="15" customHeight="1" x14ac:dyDescent="0.2">
      <c r="G1139" s="96"/>
      <c r="I1139" s="96"/>
    </row>
    <row r="1140" spans="7:9" ht="15" customHeight="1" x14ac:dyDescent="0.2">
      <c r="G1140" s="96"/>
      <c r="I1140" s="96"/>
    </row>
    <row r="1141" spans="7:9" ht="15" customHeight="1" x14ac:dyDescent="0.2">
      <c r="G1141" s="96"/>
      <c r="I1141" s="96"/>
    </row>
    <row r="1142" spans="7:9" ht="15" customHeight="1" x14ac:dyDescent="0.2">
      <c r="G1142" s="96"/>
      <c r="I1142" s="96"/>
    </row>
    <row r="1143" spans="7:9" ht="15" customHeight="1" x14ac:dyDescent="0.2">
      <c r="G1143" s="96"/>
      <c r="I1143" s="96"/>
    </row>
    <row r="1144" spans="7:9" ht="15" customHeight="1" x14ac:dyDescent="0.2">
      <c r="G1144" s="96"/>
      <c r="I1144" s="96"/>
    </row>
    <row r="1145" spans="7:9" ht="15" customHeight="1" x14ac:dyDescent="0.2">
      <c r="G1145" s="96"/>
      <c r="I1145" s="96"/>
    </row>
    <row r="1146" spans="7:9" ht="15" customHeight="1" x14ac:dyDescent="0.2">
      <c r="G1146" s="96"/>
      <c r="I1146" s="96"/>
    </row>
    <row r="1147" spans="7:9" ht="15" customHeight="1" x14ac:dyDescent="0.2">
      <c r="G1147" s="96"/>
      <c r="I1147" s="96"/>
    </row>
    <row r="1148" spans="7:9" ht="15" customHeight="1" x14ac:dyDescent="0.2">
      <c r="G1148" s="96"/>
      <c r="I1148" s="96"/>
    </row>
    <row r="1149" spans="7:9" ht="15" customHeight="1" x14ac:dyDescent="0.2">
      <c r="G1149" s="96"/>
      <c r="I1149" s="96"/>
    </row>
    <row r="1150" spans="7:9" ht="15" customHeight="1" x14ac:dyDescent="0.2">
      <c r="G1150" s="96"/>
      <c r="I1150" s="96"/>
    </row>
    <row r="1151" spans="7:9" ht="15" customHeight="1" x14ac:dyDescent="0.2">
      <c r="G1151" s="96"/>
      <c r="I1151" s="96"/>
    </row>
    <row r="1152" spans="7:9" ht="15" customHeight="1" x14ac:dyDescent="0.2">
      <c r="G1152" s="96"/>
      <c r="I1152" s="96"/>
    </row>
    <row r="1153" spans="7:9" ht="15" customHeight="1" x14ac:dyDescent="0.2">
      <c r="G1153" s="96"/>
      <c r="I1153" s="96"/>
    </row>
    <row r="1154" spans="7:9" ht="15" customHeight="1" x14ac:dyDescent="0.2">
      <c r="G1154" s="96"/>
      <c r="I1154" s="96"/>
    </row>
    <row r="1155" spans="7:9" ht="15" customHeight="1" x14ac:dyDescent="0.2">
      <c r="G1155" s="96"/>
      <c r="I1155" s="96"/>
    </row>
    <row r="1156" spans="7:9" ht="15" customHeight="1" x14ac:dyDescent="0.2">
      <c r="G1156" s="96"/>
      <c r="I1156" s="96"/>
    </row>
    <row r="1157" spans="7:9" ht="15" customHeight="1" x14ac:dyDescent="0.2">
      <c r="G1157" s="96"/>
      <c r="I1157" s="96"/>
    </row>
    <row r="1158" spans="7:9" ht="15" customHeight="1" x14ac:dyDescent="0.2">
      <c r="G1158" s="96"/>
      <c r="I1158" s="96"/>
    </row>
    <row r="1159" spans="7:9" ht="15" customHeight="1" x14ac:dyDescent="0.2">
      <c r="G1159" s="96"/>
      <c r="I1159" s="96"/>
    </row>
    <row r="1160" spans="7:9" ht="15" customHeight="1" x14ac:dyDescent="0.2">
      <c r="G1160" s="96"/>
      <c r="I1160" s="96"/>
    </row>
    <row r="1161" spans="7:9" ht="15" customHeight="1" x14ac:dyDescent="0.2">
      <c r="G1161" s="96"/>
      <c r="I1161" s="96"/>
    </row>
    <row r="1162" spans="7:9" ht="15" customHeight="1" x14ac:dyDescent="0.2">
      <c r="G1162" s="96"/>
      <c r="I1162" s="96"/>
    </row>
    <row r="1163" spans="7:9" ht="15" customHeight="1" x14ac:dyDescent="0.2">
      <c r="G1163" s="96"/>
      <c r="I1163" s="96"/>
    </row>
    <row r="1164" spans="7:9" ht="15" customHeight="1" x14ac:dyDescent="0.2">
      <c r="G1164" s="96"/>
      <c r="I1164" s="96"/>
    </row>
    <row r="1165" spans="7:9" ht="15" customHeight="1" x14ac:dyDescent="0.2">
      <c r="G1165" s="96"/>
      <c r="I1165" s="96"/>
    </row>
    <row r="1166" spans="7:9" ht="15" customHeight="1" x14ac:dyDescent="0.2">
      <c r="G1166" s="96"/>
      <c r="I1166" s="96"/>
    </row>
    <row r="1167" spans="7:9" ht="15" customHeight="1" x14ac:dyDescent="0.2">
      <c r="G1167" s="96"/>
      <c r="I1167" s="96"/>
    </row>
    <row r="1168" spans="7:9" ht="15" customHeight="1" x14ac:dyDescent="0.2">
      <c r="G1168" s="96"/>
      <c r="I1168" s="96"/>
    </row>
    <row r="1169" spans="7:9" ht="15" customHeight="1" x14ac:dyDescent="0.2">
      <c r="G1169" s="96"/>
      <c r="I1169" s="96"/>
    </row>
    <row r="1170" spans="7:9" ht="15" customHeight="1" x14ac:dyDescent="0.2">
      <c r="G1170" s="96"/>
      <c r="I1170" s="96"/>
    </row>
    <row r="1171" spans="7:9" ht="15" customHeight="1" x14ac:dyDescent="0.2">
      <c r="G1171" s="96"/>
      <c r="I1171" s="96"/>
    </row>
    <row r="1172" spans="7:9" ht="15" customHeight="1" x14ac:dyDescent="0.2">
      <c r="G1172" s="96"/>
      <c r="I1172" s="96"/>
    </row>
    <row r="1173" spans="7:9" ht="15" customHeight="1" x14ac:dyDescent="0.2">
      <c r="G1173" s="96"/>
      <c r="I1173" s="96"/>
    </row>
    <row r="1174" spans="7:9" ht="15" customHeight="1" x14ac:dyDescent="0.2">
      <c r="G1174" s="96"/>
      <c r="I1174" s="96"/>
    </row>
    <row r="1175" spans="7:9" ht="15" customHeight="1" x14ac:dyDescent="0.2">
      <c r="G1175" s="96"/>
      <c r="I1175" s="96"/>
    </row>
    <row r="1176" spans="7:9" ht="15" customHeight="1" x14ac:dyDescent="0.2">
      <c r="G1176" s="96"/>
      <c r="I1176" s="96"/>
    </row>
    <row r="1177" spans="7:9" ht="15" customHeight="1" x14ac:dyDescent="0.2">
      <c r="G1177" s="96"/>
      <c r="I1177" s="96"/>
    </row>
    <row r="1178" spans="7:9" ht="15" customHeight="1" x14ac:dyDescent="0.2">
      <c r="G1178" s="96"/>
      <c r="I1178" s="96"/>
    </row>
    <row r="1179" spans="7:9" ht="15" customHeight="1" x14ac:dyDescent="0.2">
      <c r="G1179" s="96"/>
      <c r="I1179" s="96"/>
    </row>
    <row r="1180" spans="7:9" ht="15" customHeight="1" x14ac:dyDescent="0.2">
      <c r="G1180" s="96"/>
      <c r="I1180" s="96"/>
    </row>
    <row r="1181" spans="7:9" ht="15" customHeight="1" x14ac:dyDescent="0.2">
      <c r="G1181" s="96"/>
      <c r="I1181" s="96"/>
    </row>
    <row r="1182" spans="7:9" ht="15" customHeight="1" x14ac:dyDescent="0.2">
      <c r="G1182" s="96"/>
      <c r="I1182" s="96"/>
    </row>
    <row r="1183" spans="7:9" ht="15" customHeight="1" x14ac:dyDescent="0.2">
      <c r="G1183" s="96"/>
      <c r="I1183" s="96"/>
    </row>
    <row r="1184" spans="7:9" ht="15" customHeight="1" x14ac:dyDescent="0.2">
      <c r="G1184" s="96"/>
      <c r="I1184" s="96"/>
    </row>
    <row r="1185" spans="7:9" ht="15" customHeight="1" x14ac:dyDescent="0.2">
      <c r="G1185" s="96"/>
      <c r="I1185" s="96"/>
    </row>
    <row r="1186" spans="7:9" ht="15" customHeight="1" x14ac:dyDescent="0.2">
      <c r="G1186" s="96"/>
      <c r="I1186" s="96"/>
    </row>
    <row r="1187" spans="7:9" ht="15" customHeight="1" x14ac:dyDescent="0.2">
      <c r="G1187" s="96"/>
      <c r="I1187" s="96"/>
    </row>
    <row r="1188" spans="7:9" ht="15" customHeight="1" x14ac:dyDescent="0.2">
      <c r="G1188" s="96"/>
      <c r="I1188" s="96"/>
    </row>
    <row r="1189" spans="7:9" ht="15" customHeight="1" x14ac:dyDescent="0.2">
      <c r="G1189" s="96"/>
      <c r="I1189" s="96"/>
    </row>
    <row r="1190" spans="7:9" ht="15" customHeight="1" x14ac:dyDescent="0.2">
      <c r="G1190" s="96"/>
      <c r="I1190" s="96"/>
    </row>
    <row r="1191" spans="7:9" ht="15" customHeight="1" x14ac:dyDescent="0.2">
      <c r="G1191" s="96"/>
      <c r="I1191" s="96"/>
    </row>
    <row r="1192" spans="7:9" ht="15" customHeight="1" x14ac:dyDescent="0.2">
      <c r="G1192" s="96"/>
      <c r="I1192" s="96"/>
    </row>
    <row r="1193" spans="7:9" ht="15" customHeight="1" x14ac:dyDescent="0.2">
      <c r="G1193" s="96"/>
      <c r="I1193" s="96"/>
    </row>
    <row r="1194" spans="7:9" ht="15" customHeight="1" x14ac:dyDescent="0.2">
      <c r="G1194" s="96"/>
      <c r="I1194" s="96"/>
    </row>
    <row r="1195" spans="7:9" ht="15" customHeight="1" x14ac:dyDescent="0.2">
      <c r="G1195" s="96"/>
      <c r="I1195" s="96"/>
    </row>
    <row r="1196" spans="7:9" ht="15" customHeight="1" x14ac:dyDescent="0.2">
      <c r="G1196" s="96"/>
      <c r="I1196" s="96"/>
    </row>
    <row r="1197" spans="7:9" ht="15" customHeight="1" x14ac:dyDescent="0.2">
      <c r="G1197" s="96"/>
      <c r="I1197" s="96"/>
    </row>
    <row r="1198" spans="7:9" ht="15" customHeight="1" x14ac:dyDescent="0.2">
      <c r="G1198" s="96"/>
      <c r="I1198" s="96"/>
    </row>
    <row r="1199" spans="7:9" ht="15" customHeight="1" x14ac:dyDescent="0.2">
      <c r="G1199" s="96"/>
      <c r="I1199" s="96"/>
    </row>
    <row r="1200" spans="7:9" ht="15" customHeight="1" x14ac:dyDescent="0.2">
      <c r="G1200" s="96"/>
      <c r="I1200" s="96"/>
    </row>
    <row r="1201" spans="7:9" ht="15" customHeight="1" x14ac:dyDescent="0.2">
      <c r="G1201" s="96"/>
      <c r="I1201" s="96"/>
    </row>
    <row r="1202" spans="7:9" ht="15" customHeight="1" x14ac:dyDescent="0.2">
      <c r="G1202" s="96"/>
      <c r="I1202" s="96"/>
    </row>
    <row r="1203" spans="7:9" ht="15" customHeight="1" x14ac:dyDescent="0.2">
      <c r="G1203" s="96"/>
      <c r="I1203" s="96"/>
    </row>
    <row r="1204" spans="7:9" ht="15" customHeight="1" x14ac:dyDescent="0.2">
      <c r="G1204" s="96"/>
      <c r="I1204" s="96"/>
    </row>
    <row r="1205" spans="7:9" ht="15" customHeight="1" x14ac:dyDescent="0.2">
      <c r="G1205" s="96"/>
      <c r="I1205" s="96"/>
    </row>
    <row r="1206" spans="7:9" ht="15" customHeight="1" x14ac:dyDescent="0.2">
      <c r="G1206" s="96"/>
      <c r="I1206" s="96"/>
    </row>
    <row r="1207" spans="7:9" ht="15" customHeight="1" x14ac:dyDescent="0.2">
      <c r="G1207" s="96"/>
      <c r="I1207" s="96"/>
    </row>
    <row r="1208" spans="7:9" ht="15" customHeight="1" x14ac:dyDescent="0.2">
      <c r="G1208" s="96"/>
      <c r="I1208" s="96"/>
    </row>
    <row r="1209" spans="7:9" ht="15" customHeight="1" x14ac:dyDescent="0.2">
      <c r="G1209" s="96"/>
      <c r="I1209" s="96"/>
    </row>
    <row r="1210" spans="7:9" ht="15" customHeight="1" x14ac:dyDescent="0.2">
      <c r="G1210" s="96"/>
      <c r="I1210" s="96"/>
    </row>
    <row r="1211" spans="7:9" ht="15" customHeight="1" x14ac:dyDescent="0.2">
      <c r="G1211" s="96"/>
      <c r="I1211" s="96"/>
    </row>
    <row r="1212" spans="7:9" ht="15" customHeight="1" x14ac:dyDescent="0.2">
      <c r="G1212" s="96"/>
      <c r="I1212" s="96"/>
    </row>
    <row r="1213" spans="7:9" ht="15" customHeight="1" x14ac:dyDescent="0.2">
      <c r="G1213" s="96"/>
      <c r="I1213" s="96"/>
    </row>
    <row r="1214" spans="7:9" ht="15" customHeight="1" x14ac:dyDescent="0.2">
      <c r="G1214" s="96"/>
      <c r="I1214" s="96"/>
    </row>
    <row r="1215" spans="7:9" ht="15" customHeight="1" x14ac:dyDescent="0.2">
      <c r="G1215" s="96"/>
      <c r="I1215" s="96"/>
    </row>
    <row r="1216" spans="7:9" ht="15" customHeight="1" x14ac:dyDescent="0.2">
      <c r="G1216" s="96"/>
      <c r="I1216" s="96"/>
    </row>
    <row r="1217" spans="7:9" ht="15" customHeight="1" x14ac:dyDescent="0.2">
      <c r="G1217" s="96"/>
      <c r="I1217" s="96"/>
    </row>
    <row r="1218" spans="7:9" ht="15" customHeight="1" x14ac:dyDescent="0.2">
      <c r="G1218" s="96"/>
      <c r="I1218" s="96"/>
    </row>
    <row r="1219" spans="7:9" ht="15" customHeight="1" x14ac:dyDescent="0.2">
      <c r="G1219" s="96"/>
      <c r="I1219" s="96"/>
    </row>
    <row r="1220" spans="7:9" ht="15" customHeight="1" x14ac:dyDescent="0.2">
      <c r="G1220" s="96"/>
      <c r="I1220" s="96"/>
    </row>
    <row r="1221" spans="7:9" ht="15" customHeight="1" x14ac:dyDescent="0.2">
      <c r="G1221" s="96"/>
      <c r="I1221" s="96"/>
    </row>
    <row r="1222" spans="7:9" ht="15" customHeight="1" x14ac:dyDescent="0.2">
      <c r="G1222" s="96"/>
      <c r="I1222" s="96"/>
    </row>
    <row r="1223" spans="7:9" ht="15" customHeight="1" x14ac:dyDescent="0.2">
      <c r="G1223" s="96"/>
      <c r="I1223" s="96"/>
    </row>
    <row r="1224" spans="7:9" ht="15" customHeight="1" x14ac:dyDescent="0.2">
      <c r="G1224" s="96"/>
      <c r="I1224" s="96"/>
    </row>
    <row r="1225" spans="7:9" ht="15" customHeight="1" x14ac:dyDescent="0.2">
      <c r="G1225" s="96"/>
      <c r="I1225" s="96"/>
    </row>
    <row r="1226" spans="7:9" ht="15" customHeight="1" x14ac:dyDescent="0.2">
      <c r="G1226" s="96"/>
      <c r="I1226" s="96"/>
    </row>
    <row r="1227" spans="7:9" ht="15" customHeight="1" x14ac:dyDescent="0.2">
      <c r="G1227" s="96"/>
      <c r="I1227" s="96"/>
    </row>
    <row r="1228" spans="7:9" ht="15" customHeight="1" x14ac:dyDescent="0.2">
      <c r="G1228" s="96"/>
      <c r="I1228" s="96"/>
    </row>
    <row r="1229" spans="7:9" ht="15" customHeight="1" x14ac:dyDescent="0.2">
      <c r="G1229" s="96"/>
      <c r="I1229" s="96"/>
    </row>
    <row r="1230" spans="7:9" ht="15" customHeight="1" x14ac:dyDescent="0.2">
      <c r="G1230" s="96"/>
      <c r="I1230" s="96"/>
    </row>
    <row r="1231" spans="7:9" ht="15" customHeight="1" x14ac:dyDescent="0.2">
      <c r="G1231" s="96"/>
      <c r="I1231" s="96"/>
    </row>
    <row r="1232" spans="7:9" ht="15" customHeight="1" x14ac:dyDescent="0.2">
      <c r="G1232" s="96"/>
      <c r="I1232" s="96"/>
    </row>
    <row r="1233" spans="7:9" ht="15" customHeight="1" x14ac:dyDescent="0.2">
      <c r="G1233" s="96"/>
      <c r="I1233" s="96"/>
    </row>
    <row r="1234" spans="7:9" ht="15" customHeight="1" x14ac:dyDescent="0.2">
      <c r="G1234" s="96"/>
      <c r="I1234" s="96"/>
    </row>
    <row r="1235" spans="7:9" ht="15" customHeight="1" x14ac:dyDescent="0.2">
      <c r="G1235" s="96"/>
      <c r="I1235" s="96"/>
    </row>
    <row r="1236" spans="7:9" ht="15" customHeight="1" x14ac:dyDescent="0.2">
      <c r="G1236" s="96"/>
      <c r="I1236" s="96"/>
    </row>
    <row r="1237" spans="7:9" ht="15" customHeight="1" x14ac:dyDescent="0.2">
      <c r="G1237" s="96"/>
      <c r="I1237" s="96"/>
    </row>
    <row r="1238" spans="7:9" ht="15" customHeight="1" x14ac:dyDescent="0.2">
      <c r="G1238" s="96"/>
      <c r="I1238" s="96"/>
    </row>
    <row r="1239" spans="7:9" ht="15" customHeight="1" x14ac:dyDescent="0.2">
      <c r="G1239" s="96"/>
      <c r="I1239" s="96"/>
    </row>
    <row r="1240" spans="7:9" ht="15" customHeight="1" x14ac:dyDescent="0.2">
      <c r="G1240" s="96"/>
      <c r="I1240" s="96"/>
    </row>
    <row r="1241" spans="7:9" ht="15" customHeight="1" x14ac:dyDescent="0.2">
      <c r="G1241" s="96"/>
      <c r="I1241" s="96"/>
    </row>
    <row r="1242" spans="7:9" ht="15" customHeight="1" x14ac:dyDescent="0.2">
      <c r="G1242" s="96"/>
      <c r="I1242" s="96"/>
    </row>
    <row r="1243" spans="7:9" ht="15" customHeight="1" x14ac:dyDescent="0.2">
      <c r="G1243" s="96"/>
      <c r="I1243" s="96"/>
    </row>
    <row r="1244" spans="7:9" ht="15" customHeight="1" x14ac:dyDescent="0.2">
      <c r="G1244" s="96"/>
      <c r="I1244" s="96"/>
    </row>
    <row r="1245" spans="7:9" ht="15" customHeight="1" x14ac:dyDescent="0.2">
      <c r="G1245" s="96"/>
      <c r="I1245" s="96"/>
    </row>
    <row r="1246" spans="7:9" ht="15" customHeight="1" x14ac:dyDescent="0.2">
      <c r="G1246" s="96"/>
      <c r="I1246" s="96"/>
    </row>
    <row r="1247" spans="7:9" ht="15" customHeight="1" x14ac:dyDescent="0.2">
      <c r="G1247" s="96"/>
      <c r="I1247" s="96"/>
    </row>
    <row r="1248" spans="7:9" ht="15" customHeight="1" x14ac:dyDescent="0.2">
      <c r="G1248" s="96"/>
      <c r="I1248" s="96"/>
    </row>
    <row r="1249" spans="7:9" ht="15" customHeight="1" x14ac:dyDescent="0.2">
      <c r="G1249" s="96"/>
      <c r="I1249" s="96"/>
    </row>
    <row r="1250" spans="7:9" ht="15" customHeight="1" x14ac:dyDescent="0.2">
      <c r="G1250" s="96"/>
      <c r="I1250" s="96"/>
    </row>
    <row r="1251" spans="7:9" ht="15" customHeight="1" x14ac:dyDescent="0.2">
      <c r="G1251" s="96"/>
      <c r="I1251" s="96"/>
    </row>
    <row r="1252" spans="7:9" ht="15" customHeight="1" x14ac:dyDescent="0.2">
      <c r="G1252" s="96"/>
      <c r="I1252" s="96"/>
    </row>
    <row r="1253" spans="7:9" ht="15" customHeight="1" x14ac:dyDescent="0.2">
      <c r="G1253" s="96"/>
      <c r="I1253" s="96"/>
    </row>
    <row r="1254" spans="7:9" ht="15" customHeight="1" x14ac:dyDescent="0.2">
      <c r="G1254" s="96"/>
      <c r="I1254" s="96"/>
    </row>
    <row r="1255" spans="7:9" ht="15" customHeight="1" x14ac:dyDescent="0.2">
      <c r="G1255" s="96"/>
      <c r="I1255" s="96"/>
    </row>
    <row r="1256" spans="7:9" ht="15" customHeight="1" x14ac:dyDescent="0.2">
      <c r="G1256" s="96"/>
      <c r="I1256" s="96"/>
    </row>
    <row r="1257" spans="7:9" ht="15" customHeight="1" x14ac:dyDescent="0.2">
      <c r="G1257" s="96"/>
      <c r="I1257" s="96"/>
    </row>
    <row r="1258" spans="7:9" ht="15" customHeight="1" x14ac:dyDescent="0.2">
      <c r="G1258" s="96"/>
      <c r="I1258" s="96"/>
    </row>
    <row r="1259" spans="7:9" ht="15" customHeight="1" x14ac:dyDescent="0.2">
      <c r="G1259" s="96"/>
      <c r="I1259" s="96"/>
    </row>
    <row r="1260" spans="7:9" ht="15" customHeight="1" x14ac:dyDescent="0.2">
      <c r="G1260" s="96"/>
      <c r="I1260" s="96"/>
    </row>
    <row r="1261" spans="7:9" ht="15" customHeight="1" x14ac:dyDescent="0.2">
      <c r="G1261" s="96"/>
      <c r="I1261" s="96"/>
    </row>
    <row r="1262" spans="7:9" ht="15" customHeight="1" x14ac:dyDescent="0.2">
      <c r="G1262" s="96"/>
      <c r="I1262" s="96"/>
    </row>
    <row r="1263" spans="7:9" ht="15" customHeight="1" x14ac:dyDescent="0.2">
      <c r="G1263" s="96"/>
      <c r="I1263" s="96"/>
    </row>
    <row r="1264" spans="7:9" ht="15" customHeight="1" x14ac:dyDescent="0.2">
      <c r="G1264" s="96"/>
      <c r="I1264" s="96"/>
    </row>
    <row r="1265" spans="7:9" ht="15" customHeight="1" x14ac:dyDescent="0.2">
      <c r="G1265" s="96"/>
      <c r="I1265" s="96"/>
    </row>
    <row r="1266" spans="7:9" ht="15" customHeight="1" x14ac:dyDescent="0.2">
      <c r="G1266" s="96"/>
      <c r="I1266" s="96"/>
    </row>
    <row r="1267" spans="7:9" ht="15" customHeight="1" x14ac:dyDescent="0.2">
      <c r="G1267" s="96"/>
      <c r="I1267" s="96"/>
    </row>
    <row r="1268" spans="7:9" ht="15" customHeight="1" x14ac:dyDescent="0.2">
      <c r="G1268" s="96"/>
      <c r="I1268" s="96"/>
    </row>
    <row r="1269" spans="7:9" ht="15" customHeight="1" x14ac:dyDescent="0.2">
      <c r="G1269" s="96"/>
      <c r="I1269" s="96"/>
    </row>
    <row r="1270" spans="7:9" ht="15" customHeight="1" x14ac:dyDescent="0.2">
      <c r="G1270" s="96"/>
      <c r="I1270" s="96"/>
    </row>
    <row r="1271" spans="7:9" ht="15" customHeight="1" x14ac:dyDescent="0.2">
      <c r="G1271" s="96"/>
      <c r="I1271" s="96"/>
    </row>
    <row r="1272" spans="7:9" ht="15" customHeight="1" x14ac:dyDescent="0.2">
      <c r="G1272" s="96"/>
      <c r="I1272" s="96"/>
    </row>
    <row r="1273" spans="7:9" ht="15" customHeight="1" x14ac:dyDescent="0.2">
      <c r="G1273" s="96"/>
      <c r="I1273" s="96"/>
    </row>
    <row r="1274" spans="7:9" ht="15" customHeight="1" x14ac:dyDescent="0.2">
      <c r="G1274" s="96"/>
      <c r="I1274" s="96"/>
    </row>
    <row r="1275" spans="7:9" ht="15" customHeight="1" x14ac:dyDescent="0.2">
      <c r="G1275" s="96"/>
      <c r="I1275" s="96"/>
    </row>
    <row r="1276" spans="7:9" ht="15" customHeight="1" x14ac:dyDescent="0.2">
      <c r="G1276" s="96"/>
      <c r="I1276" s="96"/>
    </row>
    <row r="1277" spans="7:9" ht="15" customHeight="1" x14ac:dyDescent="0.2">
      <c r="G1277" s="96"/>
      <c r="I1277" s="96"/>
    </row>
    <row r="1278" spans="7:9" ht="15" customHeight="1" x14ac:dyDescent="0.2">
      <c r="G1278" s="96"/>
      <c r="I1278" s="96"/>
    </row>
    <row r="1279" spans="7:9" ht="15" customHeight="1" x14ac:dyDescent="0.2">
      <c r="G1279" s="96"/>
      <c r="I1279" s="96"/>
    </row>
    <row r="1280" spans="7:9" ht="15" customHeight="1" x14ac:dyDescent="0.2">
      <c r="G1280" s="96"/>
      <c r="I1280" s="96"/>
    </row>
    <row r="1281" spans="7:9" ht="15" customHeight="1" x14ac:dyDescent="0.2">
      <c r="G1281" s="96"/>
      <c r="I1281" s="96"/>
    </row>
    <row r="1282" spans="7:9" ht="15" customHeight="1" x14ac:dyDescent="0.2">
      <c r="G1282" s="96"/>
      <c r="I1282" s="96"/>
    </row>
    <row r="1283" spans="7:9" ht="15" customHeight="1" x14ac:dyDescent="0.2">
      <c r="G1283" s="96"/>
      <c r="I1283" s="96"/>
    </row>
    <row r="1284" spans="7:9" ht="15" customHeight="1" x14ac:dyDescent="0.2">
      <c r="G1284" s="96"/>
      <c r="I1284" s="96"/>
    </row>
    <row r="1285" spans="7:9" ht="15" customHeight="1" x14ac:dyDescent="0.2">
      <c r="G1285" s="96"/>
      <c r="I1285" s="96"/>
    </row>
    <row r="1286" spans="7:9" ht="15" customHeight="1" x14ac:dyDescent="0.2">
      <c r="G1286" s="96"/>
      <c r="I1286" s="96"/>
    </row>
    <row r="1287" spans="7:9" ht="15" customHeight="1" x14ac:dyDescent="0.2">
      <c r="G1287" s="96"/>
      <c r="I1287" s="96"/>
    </row>
    <row r="1288" spans="7:9" ht="15" customHeight="1" x14ac:dyDescent="0.2">
      <c r="G1288" s="96"/>
      <c r="I1288" s="96"/>
    </row>
    <row r="1289" spans="7:9" ht="15" customHeight="1" x14ac:dyDescent="0.2">
      <c r="G1289" s="96"/>
      <c r="I1289" s="96"/>
    </row>
    <row r="1290" spans="7:9" ht="15" customHeight="1" x14ac:dyDescent="0.2">
      <c r="G1290" s="96"/>
      <c r="I1290" s="96"/>
    </row>
    <row r="1291" spans="7:9" ht="15" customHeight="1" x14ac:dyDescent="0.2">
      <c r="G1291" s="96"/>
      <c r="I1291" s="96"/>
    </row>
    <row r="1292" spans="7:9" ht="15" customHeight="1" x14ac:dyDescent="0.2">
      <c r="G1292" s="96"/>
      <c r="I1292" s="96"/>
    </row>
    <row r="1293" spans="7:9" ht="15" customHeight="1" x14ac:dyDescent="0.2">
      <c r="G1293" s="96"/>
      <c r="I1293" s="96"/>
    </row>
    <row r="1294" spans="7:9" ht="15" customHeight="1" x14ac:dyDescent="0.2">
      <c r="G1294" s="96"/>
      <c r="I1294" s="96"/>
    </row>
    <row r="1295" spans="7:9" ht="15" customHeight="1" x14ac:dyDescent="0.2">
      <c r="G1295" s="96"/>
      <c r="I1295" s="96"/>
    </row>
    <row r="1296" spans="7:9" ht="15" customHeight="1" x14ac:dyDescent="0.2">
      <c r="G1296" s="96"/>
      <c r="I1296" s="96"/>
    </row>
  </sheetData>
  <sheetProtection algorithmName="SHA-512" hashValue="Ja8+utSLTVP/4SyRjEclfBEVk3DcebpiW+R3ok41rjElg8V7CYsEjidPUGY68dP1OUBIy8/msA8N7qx615VPeg==" saltValue="rHyAbwKWz+dW2+XtuvvSsg==" spinCount="100000" sheet="1" objects="1" scenarios="1"/>
  <mergeCells count="297">
    <mergeCell ref="C292:D292"/>
    <mergeCell ref="H292:I292"/>
    <mergeCell ref="C293:D293"/>
    <mergeCell ref="C294:D294"/>
    <mergeCell ref="H294:I294"/>
    <mergeCell ref="A296:J296"/>
    <mergeCell ref="B201:D201"/>
    <mergeCell ref="A202:J202"/>
    <mergeCell ref="B203:J203"/>
    <mergeCell ref="A268:J268"/>
    <mergeCell ref="B269:J269"/>
    <mergeCell ref="B212:D212"/>
    <mergeCell ref="B213:D213"/>
    <mergeCell ref="B214:D214"/>
    <mergeCell ref="B217:D217"/>
    <mergeCell ref="B215:D215"/>
    <mergeCell ref="B216:D216"/>
    <mergeCell ref="B227:D227"/>
    <mergeCell ref="B228:D228"/>
    <mergeCell ref="B229:D229"/>
    <mergeCell ref="B230:D230"/>
    <mergeCell ref="B231:D231"/>
    <mergeCell ref="B233:D233"/>
    <mergeCell ref="B234:D234"/>
    <mergeCell ref="B235:D235"/>
    <mergeCell ref="A259:J259"/>
    <mergeCell ref="B260:J260"/>
    <mergeCell ref="B250:D250"/>
    <mergeCell ref="A251:J251"/>
    <mergeCell ref="B204:D204"/>
    <mergeCell ref="B208:D208"/>
    <mergeCell ref="B242:D242"/>
    <mergeCell ref="A243:J243"/>
    <mergeCell ref="B218:D218"/>
    <mergeCell ref="A219:J219"/>
    <mergeCell ref="B220:J220"/>
    <mergeCell ref="B221:D221"/>
    <mergeCell ref="B222:D222"/>
    <mergeCell ref="A223:J223"/>
    <mergeCell ref="B246:D246"/>
    <mergeCell ref="B247:D247"/>
    <mergeCell ref="B248:D248"/>
    <mergeCell ref="B249:D249"/>
    <mergeCell ref="B205:D205"/>
    <mergeCell ref="A206:J206"/>
    <mergeCell ref="B262:D262"/>
    <mergeCell ref="A263:J263"/>
    <mergeCell ref="B264:J264"/>
    <mergeCell ref="B265:D265"/>
    <mergeCell ref="B267:D267"/>
    <mergeCell ref="B225:D225"/>
    <mergeCell ref="B226:D226"/>
    <mergeCell ref="B236:D236"/>
    <mergeCell ref="B237:D237"/>
    <mergeCell ref="B238:D238"/>
    <mergeCell ref="B239:D239"/>
    <mergeCell ref="B240:D240"/>
    <mergeCell ref="B241:D241"/>
    <mergeCell ref="B266:D266"/>
    <mergeCell ref="B261:D261"/>
    <mergeCell ref="A255:J255"/>
    <mergeCell ref="B256:J256"/>
    <mergeCell ref="B257:D257"/>
    <mergeCell ref="B258:D258"/>
    <mergeCell ref="B252:J252"/>
    <mergeCell ref="B253:D253"/>
    <mergeCell ref="B254:D254"/>
    <mergeCell ref="B244:J244"/>
    <mergeCell ref="B232:D232"/>
    <mergeCell ref="B270:D270"/>
    <mergeCell ref="B271:D271"/>
    <mergeCell ref="A272:J272"/>
    <mergeCell ref="B277:D277"/>
    <mergeCell ref="B278:D278"/>
    <mergeCell ref="B279:D279"/>
    <mergeCell ref="B280:D280"/>
    <mergeCell ref="B275:D275"/>
    <mergeCell ref="B276:D276"/>
    <mergeCell ref="B274:D274"/>
    <mergeCell ref="B273:J273"/>
    <mergeCell ref="B284:D284"/>
    <mergeCell ref="A285:J285"/>
    <mergeCell ref="B286:J286"/>
    <mergeCell ref="B287:D287"/>
    <mergeCell ref="B288:D288"/>
    <mergeCell ref="A289:J289"/>
    <mergeCell ref="A290:D290"/>
    <mergeCell ref="B281:D281"/>
    <mergeCell ref="B282:D282"/>
    <mergeCell ref="B283:D283"/>
    <mergeCell ref="B207:J207"/>
    <mergeCell ref="B209:D209"/>
    <mergeCell ref="A210:J210"/>
    <mergeCell ref="B211:J211"/>
    <mergeCell ref="A61:J61"/>
    <mergeCell ref="B62:J62"/>
    <mergeCell ref="B64:D64"/>
    <mergeCell ref="A65:J65"/>
    <mergeCell ref="B66:J66"/>
    <mergeCell ref="B94:D94"/>
    <mergeCell ref="A79:J79"/>
    <mergeCell ref="B80:J80"/>
    <mergeCell ref="B90:D90"/>
    <mergeCell ref="A91:J91"/>
    <mergeCell ref="B92:J92"/>
    <mergeCell ref="B68:D68"/>
    <mergeCell ref="A69:J69"/>
    <mergeCell ref="B180:D180"/>
    <mergeCell ref="B108:D108"/>
    <mergeCell ref="B101:D101"/>
    <mergeCell ref="B102:D102"/>
    <mergeCell ref="B103:D103"/>
    <mergeCell ref="B189:D189"/>
    <mergeCell ref="B192:D192"/>
    <mergeCell ref="B191:D191"/>
    <mergeCell ref="B190:D190"/>
    <mergeCell ref="A95:J95"/>
    <mergeCell ref="B187:D187"/>
    <mergeCell ref="B109:D109"/>
    <mergeCell ref="B110:D110"/>
    <mergeCell ref="B111:D111"/>
    <mergeCell ref="B93:D93"/>
    <mergeCell ref="B81:D81"/>
    <mergeCell ref="B83:D83"/>
    <mergeCell ref="B82:D82"/>
    <mergeCell ref="B134:D134"/>
    <mergeCell ref="B135:D135"/>
    <mergeCell ref="B123:D123"/>
    <mergeCell ref="B124:D124"/>
    <mergeCell ref="B125:D125"/>
    <mergeCell ref="B126:D126"/>
    <mergeCell ref="B105:D105"/>
    <mergeCell ref="B107:D107"/>
    <mergeCell ref="B113:D113"/>
    <mergeCell ref="B114:D114"/>
    <mergeCell ref="B115:D115"/>
    <mergeCell ref="B116:D116"/>
    <mergeCell ref="B117:D117"/>
    <mergeCell ref="B188:D188"/>
    <mergeCell ref="B74:D74"/>
    <mergeCell ref="B76:D76"/>
    <mergeCell ref="B77:D77"/>
    <mergeCell ref="B104:D104"/>
    <mergeCell ref="B179:D179"/>
    <mergeCell ref="B96:J96"/>
    <mergeCell ref="B106:D106"/>
    <mergeCell ref="B127:D127"/>
    <mergeCell ref="B128:D128"/>
    <mergeCell ref="B129:D129"/>
    <mergeCell ref="B130:D130"/>
    <mergeCell ref="B131:D131"/>
    <mergeCell ref="B132:D132"/>
    <mergeCell ref="B133:D133"/>
    <mergeCell ref="B122:D122"/>
    <mergeCell ref="B97:D97"/>
    <mergeCell ref="B98:D98"/>
    <mergeCell ref="B99:D99"/>
    <mergeCell ref="B100:D100"/>
    <mergeCell ref="B78:D78"/>
    <mergeCell ref="B118:D118"/>
    <mergeCell ref="B119:D119"/>
    <mergeCell ref="B112:D112"/>
    <mergeCell ref="B29:D29"/>
    <mergeCell ref="B30:D30"/>
    <mergeCell ref="B31:D31"/>
    <mergeCell ref="B32:D32"/>
    <mergeCell ref="B33:D33"/>
    <mergeCell ref="B34:D34"/>
    <mergeCell ref="B136:D136"/>
    <mergeCell ref="B137:D137"/>
    <mergeCell ref="B120:D120"/>
    <mergeCell ref="B121:D121"/>
    <mergeCell ref="B35:D35"/>
    <mergeCell ref="B36:D36"/>
    <mergeCell ref="A53:J53"/>
    <mergeCell ref="B54:J54"/>
    <mergeCell ref="B63:D63"/>
    <mergeCell ref="B67:D67"/>
    <mergeCell ref="B70:J70"/>
    <mergeCell ref="B71:D71"/>
    <mergeCell ref="B72:D72"/>
    <mergeCell ref="B73:D73"/>
    <mergeCell ref="B47:D47"/>
    <mergeCell ref="A48:J48"/>
    <mergeCell ref="B49:J49"/>
    <mergeCell ref="B52:D52"/>
    <mergeCell ref="B50:D50"/>
    <mergeCell ref="B60:D60"/>
    <mergeCell ref="I17:I18"/>
    <mergeCell ref="J17:J18"/>
    <mergeCell ref="B19:J19"/>
    <mergeCell ref="B20:D20"/>
    <mergeCell ref="B21:D21"/>
    <mergeCell ref="B25:D25"/>
    <mergeCell ref="B43:D43"/>
    <mergeCell ref="B44:D44"/>
    <mergeCell ref="B45:D45"/>
    <mergeCell ref="B46:D46"/>
    <mergeCell ref="B51:D51"/>
    <mergeCell ref="B57:D57"/>
    <mergeCell ref="B58:D58"/>
    <mergeCell ref="B59:D59"/>
    <mergeCell ref="B56:D56"/>
    <mergeCell ref="B26:D26"/>
    <mergeCell ref="B27:D27"/>
    <mergeCell ref="B28:D28"/>
    <mergeCell ref="A22:J22"/>
    <mergeCell ref="B23:J23"/>
    <mergeCell ref="B24:D24"/>
    <mergeCell ref="B200:D200"/>
    <mergeCell ref="A198:J198"/>
    <mergeCell ref="B199:J199"/>
    <mergeCell ref="B224:J224"/>
    <mergeCell ref="B245:D245"/>
    <mergeCell ref="B193:D193"/>
    <mergeCell ref="B194:D194"/>
    <mergeCell ref="B195:D195"/>
    <mergeCell ref="B196:D196"/>
    <mergeCell ref="B186:D186"/>
    <mergeCell ref="B197:D197"/>
    <mergeCell ref="A183:J183"/>
    <mergeCell ref="B184:J184"/>
    <mergeCell ref="B182:D182"/>
    <mergeCell ref="B37:D37"/>
    <mergeCell ref="B38:D38"/>
    <mergeCell ref="B39:D39"/>
    <mergeCell ref="B40:D40"/>
    <mergeCell ref="B41:D41"/>
    <mergeCell ref="B42:D42"/>
    <mergeCell ref="B55:D55"/>
    <mergeCell ref="A1:J1"/>
    <mergeCell ref="A2:J2"/>
    <mergeCell ref="A3:J3"/>
    <mergeCell ref="A4:J4"/>
    <mergeCell ref="A5:J5"/>
    <mergeCell ref="A6:J6"/>
    <mergeCell ref="A17:A18"/>
    <mergeCell ref="B17:D18"/>
    <mergeCell ref="E17:E18"/>
    <mergeCell ref="F17:F18"/>
    <mergeCell ref="G17:G18"/>
    <mergeCell ref="H17:H18"/>
    <mergeCell ref="A7:J7"/>
    <mergeCell ref="A8:J8"/>
    <mergeCell ref="H16:I16"/>
    <mergeCell ref="A9:J9"/>
    <mergeCell ref="H11:I11"/>
    <mergeCell ref="B75:D75"/>
    <mergeCell ref="B84:D84"/>
    <mergeCell ref="B85:D85"/>
    <mergeCell ref="B86:D86"/>
    <mergeCell ref="B87:D87"/>
    <mergeCell ref="B88:D88"/>
    <mergeCell ref="B89:D89"/>
    <mergeCell ref="B153:D153"/>
    <mergeCell ref="B154:D154"/>
    <mergeCell ref="B155:D155"/>
    <mergeCell ref="B138:D138"/>
    <mergeCell ref="B139:D139"/>
    <mergeCell ref="B140:D140"/>
    <mergeCell ref="B141:D141"/>
    <mergeCell ref="B142:D142"/>
    <mergeCell ref="B143:D143"/>
    <mergeCell ref="B144:D144"/>
    <mergeCell ref="B145:D145"/>
    <mergeCell ref="B146:D146"/>
    <mergeCell ref="B147:D147"/>
    <mergeCell ref="B148:D148"/>
    <mergeCell ref="B149:D149"/>
    <mergeCell ref="B150:D150"/>
    <mergeCell ref="B151:D151"/>
    <mergeCell ref="B152:D152"/>
    <mergeCell ref="B185:D185"/>
    <mergeCell ref="B165:D165"/>
    <mergeCell ref="B166:D166"/>
    <mergeCell ref="B167:D167"/>
    <mergeCell ref="B168:D168"/>
    <mergeCell ref="B169:D169"/>
    <mergeCell ref="B170:D170"/>
    <mergeCell ref="B171:D171"/>
    <mergeCell ref="B172:D172"/>
    <mergeCell ref="B173:D173"/>
    <mergeCell ref="B181:D181"/>
    <mergeCell ref="B174:D174"/>
    <mergeCell ref="B175:D175"/>
    <mergeCell ref="B176:D176"/>
    <mergeCell ref="B177:D177"/>
    <mergeCell ref="B178:D178"/>
    <mergeCell ref="B156:D156"/>
    <mergeCell ref="B157:D157"/>
    <mergeCell ref="B158:D158"/>
    <mergeCell ref="B159:D159"/>
    <mergeCell ref="B160:D160"/>
    <mergeCell ref="B161:D161"/>
    <mergeCell ref="B162:D162"/>
    <mergeCell ref="B163:D163"/>
    <mergeCell ref="B164:D164"/>
  </mergeCells>
  <phoneticPr fontId="39" type="noConversion"/>
  <conditionalFormatting sqref="H294:I294 H292:I292 C292:D294">
    <cfRule type="cellIs" dxfId="60" priority="3" operator="notEqual">
      <formula>0</formula>
    </cfRule>
  </conditionalFormatting>
  <conditionalFormatting sqref="C292:D294 H292:I292 H294:I294">
    <cfRule type="cellIs" dxfId="59" priority="2" operator="notEqual">
      <formula>0</formula>
    </cfRule>
  </conditionalFormatting>
  <conditionalFormatting sqref="H13:H15 G24:G46 G50:G51 G55 G57:G59 G72 G74:G75 G77 G82 G84 G86:G89 G93 G98:G111 G113:G119 G121:G127 G129:G156 G158:G169 G171:G181 G186:G191 G193:G194 G196 G204 G212:G217 G221 G226:G229 G231:G234 G236 G238:G241 G245:G249 G261 G265:G266 G270 G275:G279 G281:G283 C292:D294 H292:I292 H294:I294">
    <cfRule type="notContainsBlanks" dxfId="58" priority="1">
      <formula>LEN(TRIM(C13))&gt;0</formula>
    </cfRule>
  </conditionalFormatting>
  <printOptions horizontalCentered="1"/>
  <pageMargins left="0.25" right="0.25" top="0.75" bottom="0.75" header="0.3" footer="0.3"/>
  <pageSetup paperSize="9" scale="62" firstPageNumber="0" fitToHeight="0" orientation="portrait" horizontalDpi="300" verticalDpi="300" r:id="rId1"/>
  <rowBreaks count="4" manualBreakCount="4">
    <brk id="79" max="12" man="1"/>
    <brk id="127" max="12" man="1"/>
    <brk id="201" max="12" man="1"/>
    <brk id="26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97"/>
  <sheetViews>
    <sheetView view="pageBreakPreview" zoomScaleNormal="100" zoomScaleSheetLayoutView="100" zoomScalePageLayoutView="80" workbookViewId="0">
      <selection activeCell="K278" sqref="K278"/>
    </sheetView>
  </sheetViews>
  <sheetFormatPr defaultColWidth="8.5703125" defaultRowHeight="15" customHeight="1" x14ac:dyDescent="0.2"/>
  <cols>
    <col min="1" max="1" width="7.140625" style="95" customWidth="1"/>
    <col min="2" max="2" width="15.7109375" style="95" customWidth="1"/>
    <col min="3" max="3" width="36.7109375" style="91" customWidth="1"/>
    <col min="4" max="4" width="37.140625" style="91" customWidth="1"/>
    <col min="5" max="5" width="11.5703125" style="95" customWidth="1"/>
    <col min="6" max="6" width="11" style="126" customWidth="1"/>
    <col min="7" max="14" width="11" style="96" customWidth="1"/>
    <col min="15" max="15" width="14" style="94" bestFit="1" customWidth="1"/>
    <col min="16" max="16" width="20.42578125" style="16" customWidth="1"/>
    <col min="17" max="20" width="8.5703125" style="16"/>
    <col min="21" max="21" width="9.7109375" style="16" bestFit="1" customWidth="1"/>
    <col min="22" max="259" width="8.5703125" style="16"/>
    <col min="260" max="260" width="7.140625" style="16" customWidth="1"/>
    <col min="261" max="261" width="15.7109375" style="16" customWidth="1"/>
    <col min="262" max="263" width="36.7109375" style="16" customWidth="1"/>
    <col min="264" max="264" width="4.7109375" style="16" customWidth="1"/>
    <col min="265" max="265" width="6.7109375" style="16" customWidth="1"/>
    <col min="266" max="266" width="15.7109375" style="16" customWidth="1"/>
    <col min="267" max="267" width="14.7109375" style="16" customWidth="1"/>
    <col min="268" max="268" width="7.7109375" style="16" customWidth="1"/>
    <col min="269" max="269" width="14.7109375" style="16" customWidth="1"/>
    <col min="270" max="271" width="9.7109375" style="16" customWidth="1"/>
    <col min="272" max="272" width="20.42578125" style="16" customWidth="1"/>
    <col min="273" max="276" width="8.5703125" style="16"/>
    <col min="277" max="277" width="9.7109375" style="16" bestFit="1" customWidth="1"/>
    <col min="278" max="515" width="8.5703125" style="16"/>
    <col min="516" max="516" width="7.140625" style="16" customWidth="1"/>
    <col min="517" max="517" width="15.7109375" style="16" customWidth="1"/>
    <col min="518" max="519" width="36.7109375" style="16" customWidth="1"/>
    <col min="520" max="520" width="4.7109375" style="16" customWidth="1"/>
    <col min="521" max="521" width="6.7109375" style="16" customWidth="1"/>
    <col min="522" max="522" width="15.7109375" style="16" customWidth="1"/>
    <col min="523" max="523" width="14.7109375" style="16" customWidth="1"/>
    <col min="524" max="524" width="7.7109375" style="16" customWidth="1"/>
    <col min="525" max="525" width="14.7109375" style="16" customWidth="1"/>
    <col min="526" max="527" width="9.7109375" style="16" customWidth="1"/>
    <col min="528" max="528" width="20.42578125" style="16" customWidth="1"/>
    <col min="529" max="532" width="8.5703125" style="16"/>
    <col min="533" max="533" width="9.7109375" style="16" bestFit="1" customWidth="1"/>
    <col min="534" max="771" width="8.5703125" style="16"/>
    <col min="772" max="772" width="7.140625" style="16" customWidth="1"/>
    <col min="773" max="773" width="15.7109375" style="16" customWidth="1"/>
    <col min="774" max="775" width="36.7109375" style="16" customWidth="1"/>
    <col min="776" max="776" width="4.7109375" style="16" customWidth="1"/>
    <col min="777" max="777" width="6.7109375" style="16" customWidth="1"/>
    <col min="778" max="778" width="15.7109375" style="16" customWidth="1"/>
    <col min="779" max="779" width="14.7109375" style="16" customWidth="1"/>
    <col min="780" max="780" width="7.7109375" style="16" customWidth="1"/>
    <col min="781" max="781" width="14.7109375" style="16" customWidth="1"/>
    <col min="782" max="783" width="9.7109375" style="16" customWidth="1"/>
    <col min="784" max="784" width="20.42578125" style="16" customWidth="1"/>
    <col min="785" max="788" width="8.5703125" style="16"/>
    <col min="789" max="789" width="9.7109375" style="16" bestFit="1" customWidth="1"/>
    <col min="790" max="1027" width="8.5703125" style="16"/>
    <col min="1028" max="1028" width="7.140625" style="16" customWidth="1"/>
    <col min="1029" max="1029" width="15.7109375" style="16" customWidth="1"/>
    <col min="1030" max="1031" width="36.7109375" style="16" customWidth="1"/>
    <col min="1032" max="1032" width="4.7109375" style="16" customWidth="1"/>
    <col min="1033" max="1033" width="6.7109375" style="16" customWidth="1"/>
    <col min="1034" max="1034" width="15.7109375" style="16" customWidth="1"/>
    <col min="1035" max="1035" width="14.7109375" style="16" customWidth="1"/>
    <col min="1036" max="1036" width="7.7109375" style="16" customWidth="1"/>
    <col min="1037" max="1037" width="14.7109375" style="16" customWidth="1"/>
    <col min="1038" max="1039" width="9.7109375" style="16" customWidth="1"/>
    <col min="1040" max="1040" width="20.42578125" style="16" customWidth="1"/>
    <col min="1041" max="1044" width="8.5703125" style="16"/>
    <col min="1045" max="1045" width="9.7109375" style="16" bestFit="1" customWidth="1"/>
    <col min="1046" max="1283" width="8.5703125" style="16"/>
    <col min="1284" max="1284" width="7.140625" style="16" customWidth="1"/>
    <col min="1285" max="1285" width="15.7109375" style="16" customWidth="1"/>
    <col min="1286" max="1287" width="36.7109375" style="16" customWidth="1"/>
    <col min="1288" max="1288" width="4.7109375" style="16" customWidth="1"/>
    <col min="1289" max="1289" width="6.7109375" style="16" customWidth="1"/>
    <col min="1290" max="1290" width="15.7109375" style="16" customWidth="1"/>
    <col min="1291" max="1291" width="14.7109375" style="16" customWidth="1"/>
    <col min="1292" max="1292" width="7.7109375" style="16" customWidth="1"/>
    <col min="1293" max="1293" width="14.7109375" style="16" customWidth="1"/>
    <col min="1294" max="1295" width="9.7109375" style="16" customWidth="1"/>
    <col min="1296" max="1296" width="20.42578125" style="16" customWidth="1"/>
    <col min="1297" max="1300" width="8.5703125" style="16"/>
    <col min="1301" max="1301" width="9.7109375" style="16" bestFit="1" customWidth="1"/>
    <col min="1302" max="1539" width="8.5703125" style="16"/>
    <col min="1540" max="1540" width="7.140625" style="16" customWidth="1"/>
    <col min="1541" max="1541" width="15.7109375" style="16" customWidth="1"/>
    <col min="1542" max="1543" width="36.7109375" style="16" customWidth="1"/>
    <col min="1544" max="1544" width="4.7109375" style="16" customWidth="1"/>
    <col min="1545" max="1545" width="6.7109375" style="16" customWidth="1"/>
    <col min="1546" max="1546" width="15.7109375" style="16" customWidth="1"/>
    <col min="1547" max="1547" width="14.7109375" style="16" customWidth="1"/>
    <col min="1548" max="1548" width="7.7109375" style="16" customWidth="1"/>
    <col min="1549" max="1549" width="14.7109375" style="16" customWidth="1"/>
    <col min="1550" max="1551" width="9.7109375" style="16" customWidth="1"/>
    <col min="1552" max="1552" width="20.42578125" style="16" customWidth="1"/>
    <col min="1553" max="1556" width="8.5703125" style="16"/>
    <col min="1557" max="1557" width="9.7109375" style="16" bestFit="1" customWidth="1"/>
    <col min="1558" max="1795" width="8.5703125" style="16"/>
    <col min="1796" max="1796" width="7.140625" style="16" customWidth="1"/>
    <col min="1797" max="1797" width="15.7109375" style="16" customWidth="1"/>
    <col min="1798" max="1799" width="36.7109375" style="16" customWidth="1"/>
    <col min="1800" max="1800" width="4.7109375" style="16" customWidth="1"/>
    <col min="1801" max="1801" width="6.7109375" style="16" customWidth="1"/>
    <col min="1802" max="1802" width="15.7109375" style="16" customWidth="1"/>
    <col min="1803" max="1803" width="14.7109375" style="16" customWidth="1"/>
    <col min="1804" max="1804" width="7.7109375" style="16" customWidth="1"/>
    <col min="1805" max="1805" width="14.7109375" style="16" customWidth="1"/>
    <col min="1806" max="1807" width="9.7109375" style="16" customWidth="1"/>
    <col min="1808" max="1808" width="20.42578125" style="16" customWidth="1"/>
    <col min="1809" max="1812" width="8.5703125" style="16"/>
    <col min="1813" max="1813" width="9.7109375" style="16" bestFit="1" customWidth="1"/>
    <col min="1814" max="2051" width="8.5703125" style="16"/>
    <col min="2052" max="2052" width="7.140625" style="16" customWidth="1"/>
    <col min="2053" max="2053" width="15.7109375" style="16" customWidth="1"/>
    <col min="2054" max="2055" width="36.7109375" style="16" customWidth="1"/>
    <col min="2056" max="2056" width="4.7109375" style="16" customWidth="1"/>
    <col min="2057" max="2057" width="6.7109375" style="16" customWidth="1"/>
    <col min="2058" max="2058" width="15.7109375" style="16" customWidth="1"/>
    <col min="2059" max="2059" width="14.7109375" style="16" customWidth="1"/>
    <col min="2060" max="2060" width="7.7109375" style="16" customWidth="1"/>
    <col min="2061" max="2061" width="14.7109375" style="16" customWidth="1"/>
    <col min="2062" max="2063" width="9.7109375" style="16" customWidth="1"/>
    <col min="2064" max="2064" width="20.42578125" style="16" customWidth="1"/>
    <col min="2065" max="2068" width="8.5703125" style="16"/>
    <col min="2069" max="2069" width="9.7109375" style="16" bestFit="1" customWidth="1"/>
    <col min="2070" max="2307" width="8.5703125" style="16"/>
    <col min="2308" max="2308" width="7.140625" style="16" customWidth="1"/>
    <col min="2309" max="2309" width="15.7109375" style="16" customWidth="1"/>
    <col min="2310" max="2311" width="36.7109375" style="16" customWidth="1"/>
    <col min="2312" max="2312" width="4.7109375" style="16" customWidth="1"/>
    <col min="2313" max="2313" width="6.7109375" style="16" customWidth="1"/>
    <col min="2314" max="2314" width="15.7109375" style="16" customWidth="1"/>
    <col min="2315" max="2315" width="14.7109375" style="16" customWidth="1"/>
    <col min="2316" max="2316" width="7.7109375" style="16" customWidth="1"/>
    <col min="2317" max="2317" width="14.7109375" style="16" customWidth="1"/>
    <col min="2318" max="2319" width="9.7109375" style="16" customWidth="1"/>
    <col min="2320" max="2320" width="20.42578125" style="16" customWidth="1"/>
    <col min="2321" max="2324" width="8.5703125" style="16"/>
    <col min="2325" max="2325" width="9.7109375" style="16" bestFit="1" customWidth="1"/>
    <col min="2326" max="2563" width="8.5703125" style="16"/>
    <col min="2564" max="2564" width="7.140625" style="16" customWidth="1"/>
    <col min="2565" max="2565" width="15.7109375" style="16" customWidth="1"/>
    <col min="2566" max="2567" width="36.7109375" style="16" customWidth="1"/>
    <col min="2568" max="2568" width="4.7109375" style="16" customWidth="1"/>
    <col min="2569" max="2569" width="6.7109375" style="16" customWidth="1"/>
    <col min="2570" max="2570" width="15.7109375" style="16" customWidth="1"/>
    <col min="2571" max="2571" width="14.7109375" style="16" customWidth="1"/>
    <col min="2572" max="2572" width="7.7109375" style="16" customWidth="1"/>
    <col min="2573" max="2573" width="14.7109375" style="16" customWidth="1"/>
    <col min="2574" max="2575" width="9.7109375" style="16" customWidth="1"/>
    <col min="2576" max="2576" width="20.42578125" style="16" customWidth="1"/>
    <col min="2577" max="2580" width="8.5703125" style="16"/>
    <col min="2581" max="2581" width="9.7109375" style="16" bestFit="1" customWidth="1"/>
    <col min="2582" max="2819" width="8.5703125" style="16"/>
    <col min="2820" max="2820" width="7.140625" style="16" customWidth="1"/>
    <col min="2821" max="2821" width="15.7109375" style="16" customWidth="1"/>
    <col min="2822" max="2823" width="36.7109375" style="16" customWidth="1"/>
    <col min="2824" max="2824" width="4.7109375" style="16" customWidth="1"/>
    <col min="2825" max="2825" width="6.7109375" style="16" customWidth="1"/>
    <col min="2826" max="2826" width="15.7109375" style="16" customWidth="1"/>
    <col min="2827" max="2827" width="14.7109375" style="16" customWidth="1"/>
    <col min="2828" max="2828" width="7.7109375" style="16" customWidth="1"/>
    <col min="2829" max="2829" width="14.7109375" style="16" customWidth="1"/>
    <col min="2830" max="2831" width="9.7109375" style="16" customWidth="1"/>
    <col min="2832" max="2832" width="20.42578125" style="16" customWidth="1"/>
    <col min="2833" max="2836" width="8.5703125" style="16"/>
    <col min="2837" max="2837" width="9.7109375" style="16" bestFit="1" customWidth="1"/>
    <col min="2838" max="3075" width="8.5703125" style="16"/>
    <col min="3076" max="3076" width="7.140625" style="16" customWidth="1"/>
    <col min="3077" max="3077" width="15.7109375" style="16" customWidth="1"/>
    <col min="3078" max="3079" width="36.7109375" style="16" customWidth="1"/>
    <col min="3080" max="3080" width="4.7109375" style="16" customWidth="1"/>
    <col min="3081" max="3081" width="6.7109375" style="16" customWidth="1"/>
    <col min="3082" max="3082" width="15.7109375" style="16" customWidth="1"/>
    <col min="3083" max="3083" width="14.7109375" style="16" customWidth="1"/>
    <col min="3084" max="3084" width="7.7109375" style="16" customWidth="1"/>
    <col min="3085" max="3085" width="14.7109375" style="16" customWidth="1"/>
    <col min="3086" max="3087" width="9.7109375" style="16" customWidth="1"/>
    <col min="3088" max="3088" width="20.42578125" style="16" customWidth="1"/>
    <col min="3089" max="3092" width="8.5703125" style="16"/>
    <col min="3093" max="3093" width="9.7109375" style="16" bestFit="1" customWidth="1"/>
    <col min="3094" max="3331" width="8.5703125" style="16"/>
    <col min="3332" max="3332" width="7.140625" style="16" customWidth="1"/>
    <col min="3333" max="3333" width="15.7109375" style="16" customWidth="1"/>
    <col min="3334" max="3335" width="36.7109375" style="16" customWidth="1"/>
    <col min="3336" max="3336" width="4.7109375" style="16" customWidth="1"/>
    <col min="3337" max="3337" width="6.7109375" style="16" customWidth="1"/>
    <col min="3338" max="3338" width="15.7109375" style="16" customWidth="1"/>
    <col min="3339" max="3339" width="14.7109375" style="16" customWidth="1"/>
    <col min="3340" max="3340" width="7.7109375" style="16" customWidth="1"/>
    <col min="3341" max="3341" width="14.7109375" style="16" customWidth="1"/>
    <col min="3342" max="3343" width="9.7109375" style="16" customWidth="1"/>
    <col min="3344" max="3344" width="20.42578125" style="16" customWidth="1"/>
    <col min="3345" max="3348" width="8.5703125" style="16"/>
    <col min="3349" max="3349" width="9.7109375" style="16" bestFit="1" customWidth="1"/>
    <col min="3350" max="3587" width="8.5703125" style="16"/>
    <col min="3588" max="3588" width="7.140625" style="16" customWidth="1"/>
    <col min="3589" max="3589" width="15.7109375" style="16" customWidth="1"/>
    <col min="3590" max="3591" width="36.7109375" style="16" customWidth="1"/>
    <col min="3592" max="3592" width="4.7109375" style="16" customWidth="1"/>
    <col min="3593" max="3593" width="6.7109375" style="16" customWidth="1"/>
    <col min="3594" max="3594" width="15.7109375" style="16" customWidth="1"/>
    <col min="3595" max="3595" width="14.7109375" style="16" customWidth="1"/>
    <col min="3596" max="3596" width="7.7109375" style="16" customWidth="1"/>
    <col min="3597" max="3597" width="14.7109375" style="16" customWidth="1"/>
    <col min="3598" max="3599" width="9.7109375" style="16" customWidth="1"/>
    <col min="3600" max="3600" width="20.42578125" style="16" customWidth="1"/>
    <col min="3601" max="3604" width="8.5703125" style="16"/>
    <col min="3605" max="3605" width="9.7109375" style="16" bestFit="1" customWidth="1"/>
    <col min="3606" max="3843" width="8.5703125" style="16"/>
    <col min="3844" max="3844" width="7.140625" style="16" customWidth="1"/>
    <col min="3845" max="3845" width="15.7109375" style="16" customWidth="1"/>
    <col min="3846" max="3847" width="36.7109375" style="16" customWidth="1"/>
    <col min="3848" max="3848" width="4.7109375" style="16" customWidth="1"/>
    <col min="3849" max="3849" width="6.7109375" style="16" customWidth="1"/>
    <col min="3850" max="3850" width="15.7109375" style="16" customWidth="1"/>
    <col min="3851" max="3851" width="14.7109375" style="16" customWidth="1"/>
    <col min="3852" max="3852" width="7.7109375" style="16" customWidth="1"/>
    <col min="3853" max="3853" width="14.7109375" style="16" customWidth="1"/>
    <col min="3854" max="3855" width="9.7109375" style="16" customWidth="1"/>
    <col min="3856" max="3856" width="20.42578125" style="16" customWidth="1"/>
    <col min="3857" max="3860" width="8.5703125" style="16"/>
    <col min="3861" max="3861" width="9.7109375" style="16" bestFit="1" customWidth="1"/>
    <col min="3862" max="4099" width="8.5703125" style="16"/>
    <col min="4100" max="4100" width="7.140625" style="16" customWidth="1"/>
    <col min="4101" max="4101" width="15.7109375" style="16" customWidth="1"/>
    <col min="4102" max="4103" width="36.7109375" style="16" customWidth="1"/>
    <col min="4104" max="4104" width="4.7109375" style="16" customWidth="1"/>
    <col min="4105" max="4105" width="6.7109375" style="16" customWidth="1"/>
    <col min="4106" max="4106" width="15.7109375" style="16" customWidth="1"/>
    <col min="4107" max="4107" width="14.7109375" style="16" customWidth="1"/>
    <col min="4108" max="4108" width="7.7109375" style="16" customWidth="1"/>
    <col min="4109" max="4109" width="14.7109375" style="16" customWidth="1"/>
    <col min="4110" max="4111" width="9.7109375" style="16" customWidth="1"/>
    <col min="4112" max="4112" width="20.42578125" style="16" customWidth="1"/>
    <col min="4113" max="4116" width="8.5703125" style="16"/>
    <col min="4117" max="4117" width="9.7109375" style="16" bestFit="1" customWidth="1"/>
    <col min="4118" max="4355" width="8.5703125" style="16"/>
    <col min="4356" max="4356" width="7.140625" style="16" customWidth="1"/>
    <col min="4357" max="4357" width="15.7109375" style="16" customWidth="1"/>
    <col min="4358" max="4359" width="36.7109375" style="16" customWidth="1"/>
    <col min="4360" max="4360" width="4.7109375" style="16" customWidth="1"/>
    <col min="4361" max="4361" width="6.7109375" style="16" customWidth="1"/>
    <col min="4362" max="4362" width="15.7109375" style="16" customWidth="1"/>
    <col min="4363" max="4363" width="14.7109375" style="16" customWidth="1"/>
    <col min="4364" max="4364" width="7.7109375" style="16" customWidth="1"/>
    <col min="4365" max="4365" width="14.7109375" style="16" customWidth="1"/>
    <col min="4366" max="4367" width="9.7109375" style="16" customWidth="1"/>
    <col min="4368" max="4368" width="20.42578125" style="16" customWidth="1"/>
    <col min="4369" max="4372" width="8.5703125" style="16"/>
    <col min="4373" max="4373" width="9.7109375" style="16" bestFit="1" customWidth="1"/>
    <col min="4374" max="4611" width="8.5703125" style="16"/>
    <col min="4612" max="4612" width="7.140625" style="16" customWidth="1"/>
    <col min="4613" max="4613" width="15.7109375" style="16" customWidth="1"/>
    <col min="4614" max="4615" width="36.7109375" style="16" customWidth="1"/>
    <col min="4616" max="4616" width="4.7109375" style="16" customWidth="1"/>
    <col min="4617" max="4617" width="6.7109375" style="16" customWidth="1"/>
    <col min="4618" max="4618" width="15.7109375" style="16" customWidth="1"/>
    <col min="4619" max="4619" width="14.7109375" style="16" customWidth="1"/>
    <col min="4620" max="4620" width="7.7109375" style="16" customWidth="1"/>
    <col min="4621" max="4621" width="14.7109375" style="16" customWidth="1"/>
    <col min="4622" max="4623" width="9.7109375" style="16" customWidth="1"/>
    <col min="4624" max="4624" width="20.42578125" style="16" customWidth="1"/>
    <col min="4625" max="4628" width="8.5703125" style="16"/>
    <col min="4629" max="4629" width="9.7109375" style="16" bestFit="1" customWidth="1"/>
    <col min="4630" max="4867" width="8.5703125" style="16"/>
    <col min="4868" max="4868" width="7.140625" style="16" customWidth="1"/>
    <col min="4869" max="4869" width="15.7109375" style="16" customWidth="1"/>
    <col min="4870" max="4871" width="36.7109375" style="16" customWidth="1"/>
    <col min="4872" max="4872" width="4.7109375" style="16" customWidth="1"/>
    <col min="4873" max="4873" width="6.7109375" style="16" customWidth="1"/>
    <col min="4874" max="4874" width="15.7109375" style="16" customWidth="1"/>
    <col min="4875" max="4875" width="14.7109375" style="16" customWidth="1"/>
    <col min="4876" max="4876" width="7.7109375" style="16" customWidth="1"/>
    <col min="4877" max="4877" width="14.7109375" style="16" customWidth="1"/>
    <col min="4878" max="4879" width="9.7109375" style="16" customWidth="1"/>
    <col min="4880" max="4880" width="20.42578125" style="16" customWidth="1"/>
    <col min="4881" max="4884" width="8.5703125" style="16"/>
    <col min="4885" max="4885" width="9.7109375" style="16" bestFit="1" customWidth="1"/>
    <col min="4886" max="5123" width="8.5703125" style="16"/>
    <col min="5124" max="5124" width="7.140625" style="16" customWidth="1"/>
    <col min="5125" max="5125" width="15.7109375" style="16" customWidth="1"/>
    <col min="5126" max="5127" width="36.7109375" style="16" customWidth="1"/>
    <col min="5128" max="5128" width="4.7109375" style="16" customWidth="1"/>
    <col min="5129" max="5129" width="6.7109375" style="16" customWidth="1"/>
    <col min="5130" max="5130" width="15.7109375" style="16" customWidth="1"/>
    <col min="5131" max="5131" width="14.7109375" style="16" customWidth="1"/>
    <col min="5132" max="5132" width="7.7109375" style="16" customWidth="1"/>
    <col min="5133" max="5133" width="14.7109375" style="16" customWidth="1"/>
    <col min="5134" max="5135" width="9.7109375" style="16" customWidth="1"/>
    <col min="5136" max="5136" width="20.42578125" style="16" customWidth="1"/>
    <col min="5137" max="5140" width="8.5703125" style="16"/>
    <col min="5141" max="5141" width="9.7109375" style="16" bestFit="1" customWidth="1"/>
    <col min="5142" max="5379" width="8.5703125" style="16"/>
    <col min="5380" max="5380" width="7.140625" style="16" customWidth="1"/>
    <col min="5381" max="5381" width="15.7109375" style="16" customWidth="1"/>
    <col min="5382" max="5383" width="36.7109375" style="16" customWidth="1"/>
    <col min="5384" max="5384" width="4.7109375" style="16" customWidth="1"/>
    <col min="5385" max="5385" width="6.7109375" style="16" customWidth="1"/>
    <col min="5386" max="5386" width="15.7109375" style="16" customWidth="1"/>
    <col min="5387" max="5387" width="14.7109375" style="16" customWidth="1"/>
    <col min="5388" max="5388" width="7.7109375" style="16" customWidth="1"/>
    <col min="5389" max="5389" width="14.7109375" style="16" customWidth="1"/>
    <col min="5390" max="5391" width="9.7109375" style="16" customWidth="1"/>
    <col min="5392" max="5392" width="20.42578125" style="16" customWidth="1"/>
    <col min="5393" max="5396" width="8.5703125" style="16"/>
    <col min="5397" max="5397" width="9.7109375" style="16" bestFit="1" customWidth="1"/>
    <col min="5398" max="5635" width="8.5703125" style="16"/>
    <col min="5636" max="5636" width="7.140625" style="16" customWidth="1"/>
    <col min="5637" max="5637" width="15.7109375" style="16" customWidth="1"/>
    <col min="5638" max="5639" width="36.7109375" style="16" customWidth="1"/>
    <col min="5640" max="5640" width="4.7109375" style="16" customWidth="1"/>
    <col min="5641" max="5641" width="6.7109375" style="16" customWidth="1"/>
    <col min="5642" max="5642" width="15.7109375" style="16" customWidth="1"/>
    <col min="5643" max="5643" width="14.7109375" style="16" customWidth="1"/>
    <col min="5644" max="5644" width="7.7109375" style="16" customWidth="1"/>
    <col min="5645" max="5645" width="14.7109375" style="16" customWidth="1"/>
    <col min="5646" max="5647" width="9.7109375" style="16" customWidth="1"/>
    <col min="5648" max="5648" width="20.42578125" style="16" customWidth="1"/>
    <col min="5649" max="5652" width="8.5703125" style="16"/>
    <col min="5653" max="5653" width="9.7109375" style="16" bestFit="1" customWidth="1"/>
    <col min="5654" max="5891" width="8.5703125" style="16"/>
    <col min="5892" max="5892" width="7.140625" style="16" customWidth="1"/>
    <col min="5893" max="5893" width="15.7109375" style="16" customWidth="1"/>
    <col min="5894" max="5895" width="36.7109375" style="16" customWidth="1"/>
    <col min="5896" max="5896" width="4.7109375" style="16" customWidth="1"/>
    <col min="5897" max="5897" width="6.7109375" style="16" customWidth="1"/>
    <col min="5898" max="5898" width="15.7109375" style="16" customWidth="1"/>
    <col min="5899" max="5899" width="14.7109375" style="16" customWidth="1"/>
    <col min="5900" max="5900" width="7.7109375" style="16" customWidth="1"/>
    <col min="5901" max="5901" width="14.7109375" style="16" customWidth="1"/>
    <col min="5902" max="5903" width="9.7109375" style="16" customWidth="1"/>
    <col min="5904" max="5904" width="20.42578125" style="16" customWidth="1"/>
    <col min="5905" max="5908" width="8.5703125" style="16"/>
    <col min="5909" max="5909" width="9.7109375" style="16" bestFit="1" customWidth="1"/>
    <col min="5910" max="6147" width="8.5703125" style="16"/>
    <col min="6148" max="6148" width="7.140625" style="16" customWidth="1"/>
    <col min="6149" max="6149" width="15.7109375" style="16" customWidth="1"/>
    <col min="6150" max="6151" width="36.7109375" style="16" customWidth="1"/>
    <col min="6152" max="6152" width="4.7109375" style="16" customWidth="1"/>
    <col min="6153" max="6153" width="6.7109375" style="16" customWidth="1"/>
    <col min="6154" max="6154" width="15.7109375" style="16" customWidth="1"/>
    <col min="6155" max="6155" width="14.7109375" style="16" customWidth="1"/>
    <col min="6156" max="6156" width="7.7109375" style="16" customWidth="1"/>
    <col min="6157" max="6157" width="14.7109375" style="16" customWidth="1"/>
    <col min="6158" max="6159" width="9.7109375" style="16" customWidth="1"/>
    <col min="6160" max="6160" width="20.42578125" style="16" customWidth="1"/>
    <col min="6161" max="6164" width="8.5703125" style="16"/>
    <col min="6165" max="6165" width="9.7109375" style="16" bestFit="1" customWidth="1"/>
    <col min="6166" max="6403" width="8.5703125" style="16"/>
    <col min="6404" max="6404" width="7.140625" style="16" customWidth="1"/>
    <col min="6405" max="6405" width="15.7109375" style="16" customWidth="1"/>
    <col min="6406" max="6407" width="36.7109375" style="16" customWidth="1"/>
    <col min="6408" max="6408" width="4.7109375" style="16" customWidth="1"/>
    <col min="6409" max="6409" width="6.7109375" style="16" customWidth="1"/>
    <col min="6410" max="6410" width="15.7109375" style="16" customWidth="1"/>
    <col min="6411" max="6411" width="14.7109375" style="16" customWidth="1"/>
    <col min="6412" max="6412" width="7.7109375" style="16" customWidth="1"/>
    <col min="6413" max="6413" width="14.7109375" style="16" customWidth="1"/>
    <col min="6414" max="6415" width="9.7109375" style="16" customWidth="1"/>
    <col min="6416" max="6416" width="20.42578125" style="16" customWidth="1"/>
    <col min="6417" max="6420" width="8.5703125" style="16"/>
    <col min="6421" max="6421" width="9.7109375" style="16" bestFit="1" customWidth="1"/>
    <col min="6422" max="6659" width="8.5703125" style="16"/>
    <col min="6660" max="6660" width="7.140625" style="16" customWidth="1"/>
    <col min="6661" max="6661" width="15.7109375" style="16" customWidth="1"/>
    <col min="6662" max="6663" width="36.7109375" style="16" customWidth="1"/>
    <col min="6664" max="6664" width="4.7109375" style="16" customWidth="1"/>
    <col min="6665" max="6665" width="6.7109375" style="16" customWidth="1"/>
    <col min="6666" max="6666" width="15.7109375" style="16" customWidth="1"/>
    <col min="6667" max="6667" width="14.7109375" style="16" customWidth="1"/>
    <col min="6668" max="6668" width="7.7109375" style="16" customWidth="1"/>
    <col min="6669" max="6669" width="14.7109375" style="16" customWidth="1"/>
    <col min="6670" max="6671" width="9.7109375" style="16" customWidth="1"/>
    <col min="6672" max="6672" width="20.42578125" style="16" customWidth="1"/>
    <col min="6673" max="6676" width="8.5703125" style="16"/>
    <col min="6677" max="6677" width="9.7109375" style="16" bestFit="1" customWidth="1"/>
    <col min="6678" max="6915" width="8.5703125" style="16"/>
    <col min="6916" max="6916" width="7.140625" style="16" customWidth="1"/>
    <col min="6917" max="6917" width="15.7109375" style="16" customWidth="1"/>
    <col min="6918" max="6919" width="36.7109375" style="16" customWidth="1"/>
    <col min="6920" max="6920" width="4.7109375" style="16" customWidth="1"/>
    <col min="6921" max="6921" width="6.7109375" style="16" customWidth="1"/>
    <col min="6922" max="6922" width="15.7109375" style="16" customWidth="1"/>
    <col min="6923" max="6923" width="14.7109375" style="16" customWidth="1"/>
    <col min="6924" max="6924" width="7.7109375" style="16" customWidth="1"/>
    <col min="6925" max="6925" width="14.7109375" style="16" customWidth="1"/>
    <col min="6926" max="6927" width="9.7109375" style="16" customWidth="1"/>
    <col min="6928" max="6928" width="20.42578125" style="16" customWidth="1"/>
    <col min="6929" max="6932" width="8.5703125" style="16"/>
    <col min="6933" max="6933" width="9.7109375" style="16" bestFit="1" customWidth="1"/>
    <col min="6934" max="7171" width="8.5703125" style="16"/>
    <col min="7172" max="7172" width="7.140625" style="16" customWidth="1"/>
    <col min="7173" max="7173" width="15.7109375" style="16" customWidth="1"/>
    <col min="7174" max="7175" width="36.7109375" style="16" customWidth="1"/>
    <col min="7176" max="7176" width="4.7109375" style="16" customWidth="1"/>
    <col min="7177" max="7177" width="6.7109375" style="16" customWidth="1"/>
    <col min="7178" max="7178" width="15.7109375" style="16" customWidth="1"/>
    <col min="7179" max="7179" width="14.7109375" style="16" customWidth="1"/>
    <col min="7180" max="7180" width="7.7109375" style="16" customWidth="1"/>
    <col min="7181" max="7181" width="14.7109375" style="16" customWidth="1"/>
    <col min="7182" max="7183" width="9.7109375" style="16" customWidth="1"/>
    <col min="7184" max="7184" width="20.42578125" style="16" customWidth="1"/>
    <col min="7185" max="7188" width="8.5703125" style="16"/>
    <col min="7189" max="7189" width="9.7109375" style="16" bestFit="1" customWidth="1"/>
    <col min="7190" max="7427" width="8.5703125" style="16"/>
    <col min="7428" max="7428" width="7.140625" style="16" customWidth="1"/>
    <col min="7429" max="7429" width="15.7109375" style="16" customWidth="1"/>
    <col min="7430" max="7431" width="36.7109375" style="16" customWidth="1"/>
    <col min="7432" max="7432" width="4.7109375" style="16" customWidth="1"/>
    <col min="7433" max="7433" width="6.7109375" style="16" customWidth="1"/>
    <col min="7434" max="7434" width="15.7109375" style="16" customWidth="1"/>
    <col min="7435" max="7435" width="14.7109375" style="16" customWidth="1"/>
    <col min="7436" max="7436" width="7.7109375" style="16" customWidth="1"/>
    <col min="7437" max="7437" width="14.7109375" style="16" customWidth="1"/>
    <col min="7438" max="7439" width="9.7109375" style="16" customWidth="1"/>
    <col min="7440" max="7440" width="20.42578125" style="16" customWidth="1"/>
    <col min="7441" max="7444" width="8.5703125" style="16"/>
    <col min="7445" max="7445" width="9.7109375" style="16" bestFit="1" customWidth="1"/>
    <col min="7446" max="7683" width="8.5703125" style="16"/>
    <col min="7684" max="7684" width="7.140625" style="16" customWidth="1"/>
    <col min="7685" max="7685" width="15.7109375" style="16" customWidth="1"/>
    <col min="7686" max="7687" width="36.7109375" style="16" customWidth="1"/>
    <col min="7688" max="7688" width="4.7109375" style="16" customWidth="1"/>
    <col min="7689" max="7689" width="6.7109375" style="16" customWidth="1"/>
    <col min="7690" max="7690" width="15.7109375" style="16" customWidth="1"/>
    <col min="7691" max="7691" width="14.7109375" style="16" customWidth="1"/>
    <col min="7692" max="7692" width="7.7109375" style="16" customWidth="1"/>
    <col min="7693" max="7693" width="14.7109375" style="16" customWidth="1"/>
    <col min="7694" max="7695" width="9.7109375" style="16" customWidth="1"/>
    <col min="7696" max="7696" width="20.42578125" style="16" customWidth="1"/>
    <col min="7697" max="7700" width="8.5703125" style="16"/>
    <col min="7701" max="7701" width="9.7109375" style="16" bestFit="1" customWidth="1"/>
    <col min="7702" max="7939" width="8.5703125" style="16"/>
    <col min="7940" max="7940" width="7.140625" style="16" customWidth="1"/>
    <col min="7941" max="7941" width="15.7109375" style="16" customWidth="1"/>
    <col min="7942" max="7943" width="36.7109375" style="16" customWidth="1"/>
    <col min="7944" max="7944" width="4.7109375" style="16" customWidth="1"/>
    <col min="7945" max="7945" width="6.7109375" style="16" customWidth="1"/>
    <col min="7946" max="7946" width="15.7109375" style="16" customWidth="1"/>
    <col min="7947" max="7947" width="14.7109375" style="16" customWidth="1"/>
    <col min="7948" max="7948" width="7.7109375" style="16" customWidth="1"/>
    <col min="7949" max="7949" width="14.7109375" style="16" customWidth="1"/>
    <col min="7950" max="7951" width="9.7109375" style="16" customWidth="1"/>
    <col min="7952" max="7952" width="20.42578125" style="16" customWidth="1"/>
    <col min="7953" max="7956" width="8.5703125" style="16"/>
    <col min="7957" max="7957" width="9.7109375" style="16" bestFit="1" customWidth="1"/>
    <col min="7958" max="8195" width="8.5703125" style="16"/>
    <col min="8196" max="8196" width="7.140625" style="16" customWidth="1"/>
    <col min="8197" max="8197" width="15.7109375" style="16" customWidth="1"/>
    <col min="8198" max="8199" width="36.7109375" style="16" customWidth="1"/>
    <col min="8200" max="8200" width="4.7109375" style="16" customWidth="1"/>
    <col min="8201" max="8201" width="6.7109375" style="16" customWidth="1"/>
    <col min="8202" max="8202" width="15.7109375" style="16" customWidth="1"/>
    <col min="8203" max="8203" width="14.7109375" style="16" customWidth="1"/>
    <col min="8204" max="8204" width="7.7109375" style="16" customWidth="1"/>
    <col min="8205" max="8205" width="14.7109375" style="16" customWidth="1"/>
    <col min="8206" max="8207" width="9.7109375" style="16" customWidth="1"/>
    <col min="8208" max="8208" width="20.42578125" style="16" customWidth="1"/>
    <col min="8209" max="8212" width="8.5703125" style="16"/>
    <col min="8213" max="8213" width="9.7109375" style="16" bestFit="1" customWidth="1"/>
    <col min="8214" max="8451" width="8.5703125" style="16"/>
    <col min="8452" max="8452" width="7.140625" style="16" customWidth="1"/>
    <col min="8453" max="8453" width="15.7109375" style="16" customWidth="1"/>
    <col min="8454" max="8455" width="36.7109375" style="16" customWidth="1"/>
    <col min="8456" max="8456" width="4.7109375" style="16" customWidth="1"/>
    <col min="8457" max="8457" width="6.7109375" style="16" customWidth="1"/>
    <col min="8458" max="8458" width="15.7109375" style="16" customWidth="1"/>
    <col min="8459" max="8459" width="14.7109375" style="16" customWidth="1"/>
    <col min="8460" max="8460" width="7.7109375" style="16" customWidth="1"/>
    <col min="8461" max="8461" width="14.7109375" style="16" customWidth="1"/>
    <col min="8462" max="8463" width="9.7109375" style="16" customWidth="1"/>
    <col min="8464" max="8464" width="20.42578125" style="16" customWidth="1"/>
    <col min="8465" max="8468" width="8.5703125" style="16"/>
    <col min="8469" max="8469" width="9.7109375" style="16" bestFit="1" customWidth="1"/>
    <col min="8470" max="8707" width="8.5703125" style="16"/>
    <col min="8708" max="8708" width="7.140625" style="16" customWidth="1"/>
    <col min="8709" max="8709" width="15.7109375" style="16" customWidth="1"/>
    <col min="8710" max="8711" width="36.7109375" style="16" customWidth="1"/>
    <col min="8712" max="8712" width="4.7109375" style="16" customWidth="1"/>
    <col min="8713" max="8713" width="6.7109375" style="16" customWidth="1"/>
    <col min="8714" max="8714" width="15.7109375" style="16" customWidth="1"/>
    <col min="8715" max="8715" width="14.7109375" style="16" customWidth="1"/>
    <col min="8716" max="8716" width="7.7109375" style="16" customWidth="1"/>
    <col min="8717" max="8717" width="14.7109375" style="16" customWidth="1"/>
    <col min="8718" max="8719" width="9.7109375" style="16" customWidth="1"/>
    <col min="8720" max="8720" width="20.42578125" style="16" customWidth="1"/>
    <col min="8721" max="8724" width="8.5703125" style="16"/>
    <col min="8725" max="8725" width="9.7109375" style="16" bestFit="1" customWidth="1"/>
    <col min="8726" max="8963" width="8.5703125" style="16"/>
    <col min="8964" max="8964" width="7.140625" style="16" customWidth="1"/>
    <col min="8965" max="8965" width="15.7109375" style="16" customWidth="1"/>
    <col min="8966" max="8967" width="36.7109375" style="16" customWidth="1"/>
    <col min="8968" max="8968" width="4.7109375" style="16" customWidth="1"/>
    <col min="8969" max="8969" width="6.7109375" style="16" customWidth="1"/>
    <col min="8970" max="8970" width="15.7109375" style="16" customWidth="1"/>
    <col min="8971" max="8971" width="14.7109375" style="16" customWidth="1"/>
    <col min="8972" max="8972" width="7.7109375" style="16" customWidth="1"/>
    <col min="8973" max="8973" width="14.7109375" style="16" customWidth="1"/>
    <col min="8974" max="8975" width="9.7109375" style="16" customWidth="1"/>
    <col min="8976" max="8976" width="20.42578125" style="16" customWidth="1"/>
    <col min="8977" max="8980" width="8.5703125" style="16"/>
    <col min="8981" max="8981" width="9.7109375" style="16" bestFit="1" customWidth="1"/>
    <col min="8982" max="9219" width="8.5703125" style="16"/>
    <col min="9220" max="9220" width="7.140625" style="16" customWidth="1"/>
    <col min="9221" max="9221" width="15.7109375" style="16" customWidth="1"/>
    <col min="9222" max="9223" width="36.7109375" style="16" customWidth="1"/>
    <col min="9224" max="9224" width="4.7109375" style="16" customWidth="1"/>
    <col min="9225" max="9225" width="6.7109375" style="16" customWidth="1"/>
    <col min="9226" max="9226" width="15.7109375" style="16" customWidth="1"/>
    <col min="9227" max="9227" width="14.7109375" style="16" customWidth="1"/>
    <col min="9228" max="9228" width="7.7109375" style="16" customWidth="1"/>
    <col min="9229" max="9229" width="14.7109375" style="16" customWidth="1"/>
    <col min="9230" max="9231" width="9.7109375" style="16" customWidth="1"/>
    <col min="9232" max="9232" width="20.42578125" style="16" customWidth="1"/>
    <col min="9233" max="9236" width="8.5703125" style="16"/>
    <col min="9237" max="9237" width="9.7109375" style="16" bestFit="1" customWidth="1"/>
    <col min="9238" max="9475" width="8.5703125" style="16"/>
    <col min="9476" max="9476" width="7.140625" style="16" customWidth="1"/>
    <col min="9477" max="9477" width="15.7109375" style="16" customWidth="1"/>
    <col min="9478" max="9479" width="36.7109375" style="16" customWidth="1"/>
    <col min="9480" max="9480" width="4.7109375" style="16" customWidth="1"/>
    <col min="9481" max="9481" width="6.7109375" style="16" customWidth="1"/>
    <col min="9482" max="9482" width="15.7109375" style="16" customWidth="1"/>
    <col min="9483" max="9483" width="14.7109375" style="16" customWidth="1"/>
    <col min="9484" max="9484" width="7.7109375" style="16" customWidth="1"/>
    <col min="9485" max="9485" width="14.7109375" style="16" customWidth="1"/>
    <col min="9486" max="9487" width="9.7109375" style="16" customWidth="1"/>
    <col min="9488" max="9488" width="20.42578125" style="16" customWidth="1"/>
    <col min="9489" max="9492" width="8.5703125" style="16"/>
    <col min="9493" max="9493" width="9.7109375" style="16" bestFit="1" customWidth="1"/>
    <col min="9494" max="9731" width="8.5703125" style="16"/>
    <col min="9732" max="9732" width="7.140625" style="16" customWidth="1"/>
    <col min="9733" max="9733" width="15.7109375" style="16" customWidth="1"/>
    <col min="9734" max="9735" width="36.7109375" style="16" customWidth="1"/>
    <col min="9736" max="9736" width="4.7109375" style="16" customWidth="1"/>
    <col min="9737" max="9737" width="6.7109375" style="16" customWidth="1"/>
    <col min="9738" max="9738" width="15.7109375" style="16" customWidth="1"/>
    <col min="9739" max="9739" width="14.7109375" style="16" customWidth="1"/>
    <col min="9740" max="9740" width="7.7109375" style="16" customWidth="1"/>
    <col min="9741" max="9741" width="14.7109375" style="16" customWidth="1"/>
    <col min="9742" max="9743" width="9.7109375" style="16" customWidth="1"/>
    <col min="9744" max="9744" width="20.42578125" style="16" customWidth="1"/>
    <col min="9745" max="9748" width="8.5703125" style="16"/>
    <col min="9749" max="9749" width="9.7109375" style="16" bestFit="1" customWidth="1"/>
    <col min="9750" max="9987" width="8.5703125" style="16"/>
    <col min="9988" max="9988" width="7.140625" style="16" customWidth="1"/>
    <col min="9989" max="9989" width="15.7109375" style="16" customWidth="1"/>
    <col min="9990" max="9991" width="36.7109375" style="16" customWidth="1"/>
    <col min="9992" max="9992" width="4.7109375" style="16" customWidth="1"/>
    <col min="9993" max="9993" width="6.7109375" style="16" customWidth="1"/>
    <col min="9994" max="9994" width="15.7109375" style="16" customWidth="1"/>
    <col min="9995" max="9995" width="14.7109375" style="16" customWidth="1"/>
    <col min="9996" max="9996" width="7.7109375" style="16" customWidth="1"/>
    <col min="9997" max="9997" width="14.7109375" style="16" customWidth="1"/>
    <col min="9998" max="9999" width="9.7109375" style="16" customWidth="1"/>
    <col min="10000" max="10000" width="20.42578125" style="16" customWidth="1"/>
    <col min="10001" max="10004" width="8.5703125" style="16"/>
    <col min="10005" max="10005" width="9.7109375" style="16" bestFit="1" customWidth="1"/>
    <col min="10006" max="10243" width="8.5703125" style="16"/>
    <col min="10244" max="10244" width="7.140625" style="16" customWidth="1"/>
    <col min="10245" max="10245" width="15.7109375" style="16" customWidth="1"/>
    <col min="10246" max="10247" width="36.7109375" style="16" customWidth="1"/>
    <col min="10248" max="10248" width="4.7109375" style="16" customWidth="1"/>
    <col min="10249" max="10249" width="6.7109375" style="16" customWidth="1"/>
    <col min="10250" max="10250" width="15.7109375" style="16" customWidth="1"/>
    <col min="10251" max="10251" width="14.7109375" style="16" customWidth="1"/>
    <col min="10252" max="10252" width="7.7109375" style="16" customWidth="1"/>
    <col min="10253" max="10253" width="14.7109375" style="16" customWidth="1"/>
    <col min="10254" max="10255" width="9.7109375" style="16" customWidth="1"/>
    <col min="10256" max="10256" width="20.42578125" style="16" customWidth="1"/>
    <col min="10257" max="10260" width="8.5703125" style="16"/>
    <col min="10261" max="10261" width="9.7109375" style="16" bestFit="1" customWidth="1"/>
    <col min="10262" max="10499" width="8.5703125" style="16"/>
    <col min="10500" max="10500" width="7.140625" style="16" customWidth="1"/>
    <col min="10501" max="10501" width="15.7109375" style="16" customWidth="1"/>
    <col min="10502" max="10503" width="36.7109375" style="16" customWidth="1"/>
    <col min="10504" max="10504" width="4.7109375" style="16" customWidth="1"/>
    <col min="10505" max="10505" width="6.7109375" style="16" customWidth="1"/>
    <col min="10506" max="10506" width="15.7109375" style="16" customWidth="1"/>
    <col min="10507" max="10507" width="14.7109375" style="16" customWidth="1"/>
    <col min="10508" max="10508" width="7.7109375" style="16" customWidth="1"/>
    <col min="10509" max="10509" width="14.7109375" style="16" customWidth="1"/>
    <col min="10510" max="10511" width="9.7109375" style="16" customWidth="1"/>
    <col min="10512" max="10512" width="20.42578125" style="16" customWidth="1"/>
    <col min="10513" max="10516" width="8.5703125" style="16"/>
    <col min="10517" max="10517" width="9.7109375" style="16" bestFit="1" customWidth="1"/>
    <col min="10518" max="10755" width="8.5703125" style="16"/>
    <col min="10756" max="10756" width="7.140625" style="16" customWidth="1"/>
    <col min="10757" max="10757" width="15.7109375" style="16" customWidth="1"/>
    <col min="10758" max="10759" width="36.7109375" style="16" customWidth="1"/>
    <col min="10760" max="10760" width="4.7109375" style="16" customWidth="1"/>
    <col min="10761" max="10761" width="6.7109375" style="16" customWidth="1"/>
    <col min="10762" max="10762" width="15.7109375" style="16" customWidth="1"/>
    <col min="10763" max="10763" width="14.7109375" style="16" customWidth="1"/>
    <col min="10764" max="10764" width="7.7109375" style="16" customWidth="1"/>
    <col min="10765" max="10765" width="14.7109375" style="16" customWidth="1"/>
    <col min="10766" max="10767" width="9.7109375" style="16" customWidth="1"/>
    <col min="10768" max="10768" width="20.42578125" style="16" customWidth="1"/>
    <col min="10769" max="10772" width="8.5703125" style="16"/>
    <col min="10773" max="10773" width="9.7109375" style="16" bestFit="1" customWidth="1"/>
    <col min="10774" max="11011" width="8.5703125" style="16"/>
    <col min="11012" max="11012" width="7.140625" style="16" customWidth="1"/>
    <col min="11013" max="11013" width="15.7109375" style="16" customWidth="1"/>
    <col min="11014" max="11015" width="36.7109375" style="16" customWidth="1"/>
    <col min="11016" max="11016" width="4.7109375" style="16" customWidth="1"/>
    <col min="11017" max="11017" width="6.7109375" style="16" customWidth="1"/>
    <col min="11018" max="11018" width="15.7109375" style="16" customWidth="1"/>
    <col min="11019" max="11019" width="14.7109375" style="16" customWidth="1"/>
    <col min="11020" max="11020" width="7.7109375" style="16" customWidth="1"/>
    <col min="11021" max="11021" width="14.7109375" style="16" customWidth="1"/>
    <col min="11022" max="11023" width="9.7109375" style="16" customWidth="1"/>
    <col min="11024" max="11024" width="20.42578125" style="16" customWidth="1"/>
    <col min="11025" max="11028" width="8.5703125" style="16"/>
    <col min="11029" max="11029" width="9.7109375" style="16" bestFit="1" customWidth="1"/>
    <col min="11030" max="11267" width="8.5703125" style="16"/>
    <col min="11268" max="11268" width="7.140625" style="16" customWidth="1"/>
    <col min="11269" max="11269" width="15.7109375" style="16" customWidth="1"/>
    <col min="11270" max="11271" width="36.7109375" style="16" customWidth="1"/>
    <col min="11272" max="11272" width="4.7109375" style="16" customWidth="1"/>
    <col min="11273" max="11273" width="6.7109375" style="16" customWidth="1"/>
    <col min="11274" max="11274" width="15.7109375" style="16" customWidth="1"/>
    <col min="11275" max="11275" width="14.7109375" style="16" customWidth="1"/>
    <col min="11276" max="11276" width="7.7109375" style="16" customWidth="1"/>
    <col min="11277" max="11277" width="14.7109375" style="16" customWidth="1"/>
    <col min="11278" max="11279" width="9.7109375" style="16" customWidth="1"/>
    <col min="11280" max="11280" width="20.42578125" style="16" customWidth="1"/>
    <col min="11281" max="11284" width="8.5703125" style="16"/>
    <col min="11285" max="11285" width="9.7109375" style="16" bestFit="1" customWidth="1"/>
    <col min="11286" max="11523" width="8.5703125" style="16"/>
    <col min="11524" max="11524" width="7.140625" style="16" customWidth="1"/>
    <col min="11525" max="11525" width="15.7109375" style="16" customWidth="1"/>
    <col min="11526" max="11527" width="36.7109375" style="16" customWidth="1"/>
    <col min="11528" max="11528" width="4.7109375" style="16" customWidth="1"/>
    <col min="11529" max="11529" width="6.7109375" style="16" customWidth="1"/>
    <col min="11530" max="11530" width="15.7109375" style="16" customWidth="1"/>
    <col min="11531" max="11531" width="14.7109375" style="16" customWidth="1"/>
    <col min="11532" max="11532" width="7.7109375" style="16" customWidth="1"/>
    <col min="11533" max="11533" width="14.7109375" style="16" customWidth="1"/>
    <col min="11534" max="11535" width="9.7109375" style="16" customWidth="1"/>
    <col min="11536" max="11536" width="20.42578125" style="16" customWidth="1"/>
    <col min="11537" max="11540" width="8.5703125" style="16"/>
    <col min="11541" max="11541" width="9.7109375" style="16" bestFit="1" customWidth="1"/>
    <col min="11542" max="11779" width="8.5703125" style="16"/>
    <col min="11780" max="11780" width="7.140625" style="16" customWidth="1"/>
    <col min="11781" max="11781" width="15.7109375" style="16" customWidth="1"/>
    <col min="11782" max="11783" width="36.7109375" style="16" customWidth="1"/>
    <col min="11784" max="11784" width="4.7109375" style="16" customWidth="1"/>
    <col min="11785" max="11785" width="6.7109375" style="16" customWidth="1"/>
    <col min="11786" max="11786" width="15.7109375" style="16" customWidth="1"/>
    <col min="11787" max="11787" width="14.7109375" style="16" customWidth="1"/>
    <col min="11788" max="11788" width="7.7109375" style="16" customWidth="1"/>
    <col min="11789" max="11789" width="14.7109375" style="16" customWidth="1"/>
    <col min="11790" max="11791" width="9.7109375" style="16" customWidth="1"/>
    <col min="11792" max="11792" width="20.42578125" style="16" customWidth="1"/>
    <col min="11793" max="11796" width="8.5703125" style="16"/>
    <col min="11797" max="11797" width="9.7109375" style="16" bestFit="1" customWidth="1"/>
    <col min="11798" max="12035" width="8.5703125" style="16"/>
    <col min="12036" max="12036" width="7.140625" style="16" customWidth="1"/>
    <col min="12037" max="12037" width="15.7109375" style="16" customWidth="1"/>
    <col min="12038" max="12039" width="36.7109375" style="16" customWidth="1"/>
    <col min="12040" max="12040" width="4.7109375" style="16" customWidth="1"/>
    <col min="12041" max="12041" width="6.7109375" style="16" customWidth="1"/>
    <col min="12042" max="12042" width="15.7109375" style="16" customWidth="1"/>
    <col min="12043" max="12043" width="14.7109375" style="16" customWidth="1"/>
    <col min="12044" max="12044" width="7.7109375" style="16" customWidth="1"/>
    <col min="12045" max="12045" width="14.7109375" style="16" customWidth="1"/>
    <col min="12046" max="12047" width="9.7109375" style="16" customWidth="1"/>
    <col min="12048" max="12048" width="20.42578125" style="16" customWidth="1"/>
    <col min="12049" max="12052" width="8.5703125" style="16"/>
    <col min="12053" max="12053" width="9.7109375" style="16" bestFit="1" customWidth="1"/>
    <col min="12054" max="12291" width="8.5703125" style="16"/>
    <col min="12292" max="12292" width="7.140625" style="16" customWidth="1"/>
    <col min="12293" max="12293" width="15.7109375" style="16" customWidth="1"/>
    <col min="12294" max="12295" width="36.7109375" style="16" customWidth="1"/>
    <col min="12296" max="12296" width="4.7109375" style="16" customWidth="1"/>
    <col min="12297" max="12297" width="6.7109375" style="16" customWidth="1"/>
    <col min="12298" max="12298" width="15.7109375" style="16" customWidth="1"/>
    <col min="12299" max="12299" width="14.7109375" style="16" customWidth="1"/>
    <col min="12300" max="12300" width="7.7109375" style="16" customWidth="1"/>
    <col min="12301" max="12301" width="14.7109375" style="16" customWidth="1"/>
    <col min="12302" max="12303" width="9.7109375" style="16" customWidth="1"/>
    <col min="12304" max="12304" width="20.42578125" style="16" customWidth="1"/>
    <col min="12305" max="12308" width="8.5703125" style="16"/>
    <col min="12309" max="12309" width="9.7109375" style="16" bestFit="1" customWidth="1"/>
    <col min="12310" max="12547" width="8.5703125" style="16"/>
    <col min="12548" max="12548" width="7.140625" style="16" customWidth="1"/>
    <col min="12549" max="12549" width="15.7109375" style="16" customWidth="1"/>
    <col min="12550" max="12551" width="36.7109375" style="16" customWidth="1"/>
    <col min="12552" max="12552" width="4.7109375" style="16" customWidth="1"/>
    <col min="12553" max="12553" width="6.7109375" style="16" customWidth="1"/>
    <col min="12554" max="12554" width="15.7109375" style="16" customWidth="1"/>
    <col min="12555" max="12555" width="14.7109375" style="16" customWidth="1"/>
    <col min="12556" max="12556" width="7.7109375" style="16" customWidth="1"/>
    <col min="12557" max="12557" width="14.7109375" style="16" customWidth="1"/>
    <col min="12558" max="12559" width="9.7109375" style="16" customWidth="1"/>
    <col min="12560" max="12560" width="20.42578125" style="16" customWidth="1"/>
    <col min="12561" max="12564" width="8.5703125" style="16"/>
    <col min="12565" max="12565" width="9.7109375" style="16" bestFit="1" customWidth="1"/>
    <col min="12566" max="12803" width="8.5703125" style="16"/>
    <col min="12804" max="12804" width="7.140625" style="16" customWidth="1"/>
    <col min="12805" max="12805" width="15.7109375" style="16" customWidth="1"/>
    <col min="12806" max="12807" width="36.7109375" style="16" customWidth="1"/>
    <col min="12808" max="12808" width="4.7109375" style="16" customWidth="1"/>
    <col min="12809" max="12809" width="6.7109375" style="16" customWidth="1"/>
    <col min="12810" max="12810" width="15.7109375" style="16" customWidth="1"/>
    <col min="12811" max="12811" width="14.7109375" style="16" customWidth="1"/>
    <col min="12812" max="12812" width="7.7109375" style="16" customWidth="1"/>
    <col min="12813" max="12813" width="14.7109375" style="16" customWidth="1"/>
    <col min="12814" max="12815" width="9.7109375" style="16" customWidth="1"/>
    <col min="12816" max="12816" width="20.42578125" style="16" customWidth="1"/>
    <col min="12817" max="12820" width="8.5703125" style="16"/>
    <col min="12821" max="12821" width="9.7109375" style="16" bestFit="1" customWidth="1"/>
    <col min="12822" max="13059" width="8.5703125" style="16"/>
    <col min="13060" max="13060" width="7.140625" style="16" customWidth="1"/>
    <col min="13061" max="13061" width="15.7109375" style="16" customWidth="1"/>
    <col min="13062" max="13063" width="36.7109375" style="16" customWidth="1"/>
    <col min="13064" max="13064" width="4.7109375" style="16" customWidth="1"/>
    <col min="13065" max="13065" width="6.7109375" style="16" customWidth="1"/>
    <col min="13066" max="13066" width="15.7109375" style="16" customWidth="1"/>
    <col min="13067" max="13067" width="14.7109375" style="16" customWidth="1"/>
    <col min="13068" max="13068" width="7.7109375" style="16" customWidth="1"/>
    <col min="13069" max="13069" width="14.7109375" style="16" customWidth="1"/>
    <col min="13070" max="13071" width="9.7109375" style="16" customWidth="1"/>
    <col min="13072" max="13072" width="20.42578125" style="16" customWidth="1"/>
    <col min="13073" max="13076" width="8.5703125" style="16"/>
    <col min="13077" max="13077" width="9.7109375" style="16" bestFit="1" customWidth="1"/>
    <col min="13078" max="13315" width="8.5703125" style="16"/>
    <col min="13316" max="13316" width="7.140625" style="16" customWidth="1"/>
    <col min="13317" max="13317" width="15.7109375" style="16" customWidth="1"/>
    <col min="13318" max="13319" width="36.7109375" style="16" customWidth="1"/>
    <col min="13320" max="13320" width="4.7109375" style="16" customWidth="1"/>
    <col min="13321" max="13321" width="6.7109375" style="16" customWidth="1"/>
    <col min="13322" max="13322" width="15.7109375" style="16" customWidth="1"/>
    <col min="13323" max="13323" width="14.7109375" style="16" customWidth="1"/>
    <col min="13324" max="13324" width="7.7109375" style="16" customWidth="1"/>
    <col min="13325" max="13325" width="14.7109375" style="16" customWidth="1"/>
    <col min="13326" max="13327" width="9.7109375" style="16" customWidth="1"/>
    <col min="13328" max="13328" width="20.42578125" style="16" customWidth="1"/>
    <col min="13329" max="13332" width="8.5703125" style="16"/>
    <col min="13333" max="13333" width="9.7109375" style="16" bestFit="1" customWidth="1"/>
    <col min="13334" max="13571" width="8.5703125" style="16"/>
    <col min="13572" max="13572" width="7.140625" style="16" customWidth="1"/>
    <col min="13573" max="13573" width="15.7109375" style="16" customWidth="1"/>
    <col min="13574" max="13575" width="36.7109375" style="16" customWidth="1"/>
    <col min="13576" max="13576" width="4.7109375" style="16" customWidth="1"/>
    <col min="13577" max="13577" width="6.7109375" style="16" customWidth="1"/>
    <col min="13578" max="13578" width="15.7109375" style="16" customWidth="1"/>
    <col min="13579" max="13579" width="14.7109375" style="16" customWidth="1"/>
    <col min="13580" max="13580" width="7.7109375" style="16" customWidth="1"/>
    <col min="13581" max="13581" width="14.7109375" style="16" customWidth="1"/>
    <col min="13582" max="13583" width="9.7109375" style="16" customWidth="1"/>
    <col min="13584" max="13584" width="20.42578125" style="16" customWidth="1"/>
    <col min="13585" max="13588" width="8.5703125" style="16"/>
    <col min="13589" max="13589" width="9.7109375" style="16" bestFit="1" customWidth="1"/>
    <col min="13590" max="13827" width="8.5703125" style="16"/>
    <col min="13828" max="13828" width="7.140625" style="16" customWidth="1"/>
    <col min="13829" max="13829" width="15.7109375" style="16" customWidth="1"/>
    <col min="13830" max="13831" width="36.7109375" style="16" customWidth="1"/>
    <col min="13832" max="13832" width="4.7109375" style="16" customWidth="1"/>
    <col min="13833" max="13833" width="6.7109375" style="16" customWidth="1"/>
    <col min="13834" max="13834" width="15.7109375" style="16" customWidth="1"/>
    <col min="13835" max="13835" width="14.7109375" style="16" customWidth="1"/>
    <col min="13836" max="13836" width="7.7109375" style="16" customWidth="1"/>
    <col min="13837" max="13837" width="14.7109375" style="16" customWidth="1"/>
    <col min="13838" max="13839" width="9.7109375" style="16" customWidth="1"/>
    <col min="13840" max="13840" width="20.42578125" style="16" customWidth="1"/>
    <col min="13841" max="13844" width="8.5703125" style="16"/>
    <col min="13845" max="13845" width="9.7109375" style="16" bestFit="1" customWidth="1"/>
    <col min="13846" max="14083" width="8.5703125" style="16"/>
    <col min="14084" max="14084" width="7.140625" style="16" customWidth="1"/>
    <col min="14085" max="14085" width="15.7109375" style="16" customWidth="1"/>
    <col min="14086" max="14087" width="36.7109375" style="16" customWidth="1"/>
    <col min="14088" max="14088" width="4.7109375" style="16" customWidth="1"/>
    <col min="14089" max="14089" width="6.7109375" style="16" customWidth="1"/>
    <col min="14090" max="14090" width="15.7109375" style="16" customWidth="1"/>
    <col min="14091" max="14091" width="14.7109375" style="16" customWidth="1"/>
    <col min="14092" max="14092" width="7.7109375" style="16" customWidth="1"/>
    <col min="14093" max="14093" width="14.7109375" style="16" customWidth="1"/>
    <col min="14094" max="14095" width="9.7109375" style="16" customWidth="1"/>
    <col min="14096" max="14096" width="20.42578125" style="16" customWidth="1"/>
    <col min="14097" max="14100" width="8.5703125" style="16"/>
    <col min="14101" max="14101" width="9.7109375" style="16" bestFit="1" customWidth="1"/>
    <col min="14102" max="14339" width="8.5703125" style="16"/>
    <col min="14340" max="14340" width="7.140625" style="16" customWidth="1"/>
    <col min="14341" max="14341" width="15.7109375" style="16" customWidth="1"/>
    <col min="14342" max="14343" width="36.7109375" style="16" customWidth="1"/>
    <col min="14344" max="14344" width="4.7109375" style="16" customWidth="1"/>
    <col min="14345" max="14345" width="6.7109375" style="16" customWidth="1"/>
    <col min="14346" max="14346" width="15.7109375" style="16" customWidth="1"/>
    <col min="14347" max="14347" width="14.7109375" style="16" customWidth="1"/>
    <col min="14348" max="14348" width="7.7109375" style="16" customWidth="1"/>
    <col min="14349" max="14349" width="14.7109375" style="16" customWidth="1"/>
    <col min="14350" max="14351" width="9.7109375" style="16" customWidth="1"/>
    <col min="14352" max="14352" width="20.42578125" style="16" customWidth="1"/>
    <col min="14353" max="14356" width="8.5703125" style="16"/>
    <col min="14357" max="14357" width="9.7109375" style="16" bestFit="1" customWidth="1"/>
    <col min="14358" max="14595" width="8.5703125" style="16"/>
    <col min="14596" max="14596" width="7.140625" style="16" customWidth="1"/>
    <col min="14597" max="14597" width="15.7109375" style="16" customWidth="1"/>
    <col min="14598" max="14599" width="36.7109375" style="16" customWidth="1"/>
    <col min="14600" max="14600" width="4.7109375" style="16" customWidth="1"/>
    <col min="14601" max="14601" width="6.7109375" style="16" customWidth="1"/>
    <col min="14602" max="14602" width="15.7109375" style="16" customWidth="1"/>
    <col min="14603" max="14603" width="14.7109375" style="16" customWidth="1"/>
    <col min="14604" max="14604" width="7.7109375" style="16" customWidth="1"/>
    <col min="14605" max="14605" width="14.7109375" style="16" customWidth="1"/>
    <col min="14606" max="14607" width="9.7109375" style="16" customWidth="1"/>
    <col min="14608" max="14608" width="20.42578125" style="16" customWidth="1"/>
    <col min="14609" max="14612" width="8.5703125" style="16"/>
    <col min="14613" max="14613" width="9.7109375" style="16" bestFit="1" customWidth="1"/>
    <col min="14614" max="14851" width="8.5703125" style="16"/>
    <col min="14852" max="14852" width="7.140625" style="16" customWidth="1"/>
    <col min="14853" max="14853" width="15.7109375" style="16" customWidth="1"/>
    <col min="14854" max="14855" width="36.7109375" style="16" customWidth="1"/>
    <col min="14856" max="14856" width="4.7109375" style="16" customWidth="1"/>
    <col min="14857" max="14857" width="6.7109375" style="16" customWidth="1"/>
    <col min="14858" max="14858" width="15.7109375" style="16" customWidth="1"/>
    <col min="14859" max="14859" width="14.7109375" style="16" customWidth="1"/>
    <col min="14860" max="14860" width="7.7109375" style="16" customWidth="1"/>
    <col min="14861" max="14861" width="14.7109375" style="16" customWidth="1"/>
    <col min="14862" max="14863" width="9.7109375" style="16" customWidth="1"/>
    <col min="14864" max="14864" width="20.42578125" style="16" customWidth="1"/>
    <col min="14865" max="14868" width="8.5703125" style="16"/>
    <col min="14869" max="14869" width="9.7109375" style="16" bestFit="1" customWidth="1"/>
    <col min="14870" max="15107" width="8.5703125" style="16"/>
    <col min="15108" max="15108" width="7.140625" style="16" customWidth="1"/>
    <col min="15109" max="15109" width="15.7109375" style="16" customWidth="1"/>
    <col min="15110" max="15111" width="36.7109375" style="16" customWidth="1"/>
    <col min="15112" max="15112" width="4.7109375" style="16" customWidth="1"/>
    <col min="15113" max="15113" width="6.7109375" style="16" customWidth="1"/>
    <col min="15114" max="15114" width="15.7109375" style="16" customWidth="1"/>
    <col min="15115" max="15115" width="14.7109375" style="16" customWidth="1"/>
    <col min="15116" max="15116" width="7.7109375" style="16" customWidth="1"/>
    <col min="15117" max="15117" width="14.7109375" style="16" customWidth="1"/>
    <col min="15118" max="15119" width="9.7109375" style="16" customWidth="1"/>
    <col min="15120" max="15120" width="20.42578125" style="16" customWidth="1"/>
    <col min="15121" max="15124" width="8.5703125" style="16"/>
    <col min="15125" max="15125" width="9.7109375" style="16" bestFit="1" customWidth="1"/>
    <col min="15126" max="15363" width="8.5703125" style="16"/>
    <col min="15364" max="15364" width="7.140625" style="16" customWidth="1"/>
    <col min="15365" max="15365" width="15.7109375" style="16" customWidth="1"/>
    <col min="15366" max="15367" width="36.7109375" style="16" customWidth="1"/>
    <col min="15368" max="15368" width="4.7109375" style="16" customWidth="1"/>
    <col min="15369" max="15369" width="6.7109375" style="16" customWidth="1"/>
    <col min="15370" max="15370" width="15.7109375" style="16" customWidth="1"/>
    <col min="15371" max="15371" width="14.7109375" style="16" customWidth="1"/>
    <col min="15372" max="15372" width="7.7109375" style="16" customWidth="1"/>
    <col min="15373" max="15373" width="14.7109375" style="16" customWidth="1"/>
    <col min="15374" max="15375" width="9.7109375" style="16" customWidth="1"/>
    <col min="15376" max="15376" width="20.42578125" style="16" customWidth="1"/>
    <col min="15377" max="15380" width="8.5703125" style="16"/>
    <col min="15381" max="15381" width="9.7109375" style="16" bestFit="1" customWidth="1"/>
    <col min="15382" max="15619" width="8.5703125" style="16"/>
    <col min="15620" max="15620" width="7.140625" style="16" customWidth="1"/>
    <col min="15621" max="15621" width="15.7109375" style="16" customWidth="1"/>
    <col min="15622" max="15623" width="36.7109375" style="16" customWidth="1"/>
    <col min="15624" max="15624" width="4.7109375" style="16" customWidth="1"/>
    <col min="15625" max="15625" width="6.7109375" style="16" customWidth="1"/>
    <col min="15626" max="15626" width="15.7109375" style="16" customWidth="1"/>
    <col min="15627" max="15627" width="14.7109375" style="16" customWidth="1"/>
    <col min="15628" max="15628" width="7.7109375" style="16" customWidth="1"/>
    <col min="15629" max="15629" width="14.7109375" style="16" customWidth="1"/>
    <col min="15630" max="15631" width="9.7109375" style="16" customWidth="1"/>
    <col min="15632" max="15632" width="20.42578125" style="16" customWidth="1"/>
    <col min="15633" max="15636" width="8.5703125" style="16"/>
    <col min="15637" max="15637" width="9.7109375" style="16" bestFit="1" customWidth="1"/>
    <col min="15638" max="15875" width="8.5703125" style="16"/>
    <col min="15876" max="15876" width="7.140625" style="16" customWidth="1"/>
    <col min="15877" max="15877" width="15.7109375" style="16" customWidth="1"/>
    <col min="15878" max="15879" width="36.7109375" style="16" customWidth="1"/>
    <col min="15880" max="15880" width="4.7109375" style="16" customWidth="1"/>
    <col min="15881" max="15881" width="6.7109375" style="16" customWidth="1"/>
    <col min="15882" max="15882" width="15.7109375" style="16" customWidth="1"/>
    <col min="15883" max="15883" width="14.7109375" style="16" customWidth="1"/>
    <col min="15884" max="15884" width="7.7109375" style="16" customWidth="1"/>
    <col min="15885" max="15885" width="14.7109375" style="16" customWidth="1"/>
    <col min="15886" max="15887" width="9.7109375" style="16" customWidth="1"/>
    <col min="15888" max="15888" width="20.42578125" style="16" customWidth="1"/>
    <col min="15889" max="15892" width="8.5703125" style="16"/>
    <col min="15893" max="15893" width="9.7109375" style="16" bestFit="1" customWidth="1"/>
    <col min="15894" max="16131" width="8.5703125" style="16"/>
    <col min="16132" max="16132" width="7.140625" style="16" customWidth="1"/>
    <col min="16133" max="16133" width="15.7109375" style="16" customWidth="1"/>
    <col min="16134" max="16135" width="36.7109375" style="16" customWidth="1"/>
    <col min="16136" max="16136" width="4.7109375" style="16" customWidth="1"/>
    <col min="16137" max="16137" width="6.7109375" style="16" customWidth="1"/>
    <col min="16138" max="16138" width="15.7109375" style="16" customWidth="1"/>
    <col min="16139" max="16139" width="14.7109375" style="16" customWidth="1"/>
    <col min="16140" max="16140" width="7.7109375" style="16" customWidth="1"/>
    <col min="16141" max="16141" width="14.7109375" style="16" customWidth="1"/>
    <col min="16142" max="16143" width="9.7109375" style="16" customWidth="1"/>
    <col min="16144" max="16144" width="20.42578125" style="16" customWidth="1"/>
    <col min="16145" max="16148" width="8.5703125" style="16"/>
    <col min="16149" max="16149" width="9.7109375" style="16" bestFit="1" customWidth="1"/>
    <col min="16150" max="16384" width="8.5703125" style="16"/>
  </cols>
  <sheetData>
    <row r="1" spans="1:15" ht="15" customHeight="1" x14ac:dyDescent="0.2">
      <c r="A1" s="211"/>
      <c r="B1" s="211"/>
      <c r="C1" s="211"/>
      <c r="D1" s="211"/>
      <c r="E1" s="211"/>
      <c r="F1" s="211"/>
      <c r="G1" s="211"/>
      <c r="H1" s="211"/>
      <c r="I1" s="211"/>
      <c r="J1" s="211"/>
      <c r="K1" s="211"/>
      <c r="L1" s="211"/>
      <c r="M1" s="211"/>
      <c r="N1" s="211"/>
      <c r="O1" s="211"/>
    </row>
    <row r="2" spans="1:15" ht="15" customHeight="1" x14ac:dyDescent="0.2">
      <c r="A2" s="211"/>
      <c r="B2" s="211"/>
      <c r="C2" s="211"/>
      <c r="D2" s="211"/>
      <c r="E2" s="211"/>
      <c r="F2" s="211"/>
      <c r="G2" s="211"/>
      <c r="H2" s="211"/>
      <c r="I2" s="211"/>
      <c r="J2" s="211"/>
      <c r="K2" s="211"/>
      <c r="L2" s="211"/>
      <c r="M2" s="211"/>
      <c r="N2" s="211"/>
      <c r="O2" s="211"/>
    </row>
    <row r="3" spans="1:15" ht="15" customHeight="1" x14ac:dyDescent="0.2">
      <c r="A3" s="211" t="s">
        <v>83</v>
      </c>
      <c r="B3" s="211"/>
      <c r="C3" s="211"/>
      <c r="D3" s="211"/>
      <c r="E3" s="211"/>
      <c r="F3" s="211"/>
      <c r="G3" s="211"/>
      <c r="H3" s="211"/>
      <c r="I3" s="211"/>
      <c r="J3" s="211"/>
      <c r="K3" s="211"/>
      <c r="L3" s="211"/>
      <c r="M3" s="211"/>
      <c r="N3" s="211"/>
      <c r="O3" s="211"/>
    </row>
    <row r="4" spans="1:15" ht="15" customHeight="1" x14ac:dyDescent="0.2">
      <c r="A4" s="211" t="s">
        <v>84</v>
      </c>
      <c r="B4" s="211"/>
      <c r="C4" s="211"/>
      <c r="D4" s="211"/>
      <c r="E4" s="211"/>
      <c r="F4" s="211"/>
      <c r="G4" s="211"/>
      <c r="H4" s="211"/>
      <c r="I4" s="211"/>
      <c r="J4" s="211"/>
      <c r="K4" s="211"/>
      <c r="L4" s="211"/>
      <c r="M4" s="211"/>
      <c r="N4" s="211"/>
      <c r="O4" s="211"/>
    </row>
    <row r="5" spans="1:15" ht="15" customHeight="1" x14ac:dyDescent="0.2">
      <c r="A5" s="212" t="s">
        <v>85</v>
      </c>
      <c r="B5" s="212"/>
      <c r="C5" s="212"/>
      <c r="D5" s="212"/>
      <c r="E5" s="212"/>
      <c r="F5" s="212"/>
      <c r="G5" s="212"/>
      <c r="H5" s="212"/>
      <c r="I5" s="212"/>
      <c r="J5" s="212"/>
      <c r="K5" s="212"/>
      <c r="L5" s="212"/>
      <c r="M5" s="212"/>
      <c r="N5" s="212"/>
      <c r="O5" s="212"/>
    </row>
    <row r="6" spans="1:15" ht="15" customHeight="1" thickBot="1" x14ac:dyDescent="0.25">
      <c r="A6" s="213"/>
      <c r="B6" s="213"/>
      <c r="C6" s="213"/>
      <c r="D6" s="213"/>
      <c r="E6" s="213"/>
      <c r="F6" s="213"/>
      <c r="G6" s="213"/>
      <c r="H6" s="213"/>
      <c r="I6" s="213"/>
      <c r="J6" s="213"/>
      <c r="K6" s="213"/>
      <c r="L6" s="213"/>
      <c r="M6" s="213"/>
      <c r="N6" s="213"/>
      <c r="O6" s="213"/>
    </row>
    <row r="7" spans="1:15" ht="15" customHeight="1" thickTop="1" x14ac:dyDescent="0.2">
      <c r="A7" s="217"/>
      <c r="B7" s="217"/>
      <c r="C7" s="217"/>
      <c r="D7" s="217"/>
      <c r="E7" s="217"/>
      <c r="F7" s="217"/>
      <c r="G7" s="217"/>
      <c r="H7" s="217"/>
      <c r="I7" s="217"/>
      <c r="J7" s="217"/>
      <c r="K7" s="217"/>
      <c r="L7" s="217"/>
      <c r="M7" s="217"/>
      <c r="N7" s="217"/>
      <c r="O7" s="217"/>
    </row>
    <row r="8" spans="1:15" ht="15" customHeight="1" x14ac:dyDescent="0.2">
      <c r="A8" s="213" t="s">
        <v>114</v>
      </c>
      <c r="B8" s="213"/>
      <c r="C8" s="213"/>
      <c r="D8" s="213"/>
      <c r="E8" s="213"/>
      <c r="F8" s="213"/>
      <c r="G8" s="213"/>
      <c r="H8" s="213"/>
      <c r="I8" s="213"/>
      <c r="J8" s="213"/>
      <c r="K8" s="213"/>
      <c r="L8" s="213"/>
      <c r="M8" s="213"/>
      <c r="N8" s="213"/>
      <c r="O8" s="213"/>
    </row>
    <row r="9" spans="1:15" s="204" customFormat="1" ht="30" customHeight="1" x14ac:dyDescent="0.2">
      <c r="A9" s="240" t="s">
        <v>497</v>
      </c>
      <c r="B9" s="240"/>
      <c r="C9" s="240"/>
      <c r="D9" s="240"/>
      <c r="E9" s="240"/>
      <c r="F9" s="240"/>
      <c r="G9" s="240"/>
      <c r="H9" s="240"/>
      <c r="I9" s="240"/>
      <c r="J9" s="240"/>
      <c r="K9" s="240"/>
      <c r="L9" s="240"/>
      <c r="M9" s="240"/>
      <c r="N9" s="240"/>
      <c r="O9" s="240"/>
    </row>
    <row r="10" spans="1:15" ht="15" customHeight="1" x14ac:dyDescent="0.2">
      <c r="A10" s="17"/>
      <c r="B10" s="17"/>
      <c r="C10" s="17"/>
      <c r="D10" s="17"/>
      <c r="E10" s="17"/>
      <c r="F10" s="17"/>
      <c r="G10" s="17"/>
      <c r="H10" s="17"/>
      <c r="I10" s="17"/>
      <c r="J10" s="17"/>
      <c r="K10" s="16"/>
      <c r="L10" s="16"/>
      <c r="M10" s="16"/>
      <c r="N10" s="16"/>
      <c r="O10" s="16"/>
    </row>
    <row r="11" spans="1:15" ht="15" customHeight="1" x14ac:dyDescent="0.2">
      <c r="A11" s="18"/>
      <c r="B11" s="19" t="s">
        <v>498</v>
      </c>
      <c r="C11" s="20" t="s">
        <v>499</v>
      </c>
      <c r="D11" s="99"/>
      <c r="E11" s="100"/>
      <c r="F11" s="22"/>
      <c r="G11" s="18"/>
      <c r="H11" s="218"/>
      <c r="I11" s="218"/>
      <c r="J11" s="23"/>
      <c r="K11" s="16"/>
      <c r="L11" s="16"/>
      <c r="M11" s="16"/>
      <c r="N11" s="16"/>
      <c r="O11" s="16"/>
    </row>
    <row r="12" spans="1:15" s="29" customFormat="1" ht="15" customHeight="1" x14ac:dyDescent="0.2">
      <c r="A12" s="24"/>
      <c r="B12" s="25"/>
      <c r="C12" s="26"/>
      <c r="E12" s="24"/>
      <c r="F12" s="28"/>
      <c r="G12" s="24"/>
      <c r="H12" s="25"/>
      <c r="I12" s="25"/>
      <c r="J12" s="23"/>
    </row>
    <row r="13" spans="1:15" ht="15" customHeight="1" x14ac:dyDescent="0.2">
      <c r="A13" s="18"/>
      <c r="B13" s="19" t="s">
        <v>87</v>
      </c>
      <c r="C13" s="30" t="s">
        <v>196</v>
      </c>
      <c r="D13" s="99"/>
      <c r="E13" s="99"/>
      <c r="F13" s="16"/>
      <c r="G13" s="101"/>
      <c r="H13" s="23"/>
      <c r="I13" s="16"/>
      <c r="J13" s="16"/>
      <c r="K13" s="16"/>
      <c r="L13" s="16"/>
      <c r="M13" s="16"/>
      <c r="N13" s="16"/>
      <c r="O13" s="16"/>
    </row>
    <row r="14" spans="1:15" ht="15" customHeight="1" x14ac:dyDescent="0.2">
      <c r="A14" s="18"/>
      <c r="B14" s="19" t="s">
        <v>88</v>
      </c>
      <c r="C14" s="30" t="s">
        <v>197</v>
      </c>
      <c r="D14" s="99"/>
      <c r="E14" s="99"/>
      <c r="F14" s="16"/>
      <c r="G14" s="101"/>
      <c r="H14" s="23"/>
      <c r="I14" s="16"/>
      <c r="J14" s="16"/>
      <c r="K14" s="16"/>
      <c r="L14" s="16"/>
      <c r="M14" s="16"/>
      <c r="N14" s="16"/>
      <c r="O14" s="16"/>
    </row>
    <row r="15" spans="1:15" ht="15" customHeight="1" x14ac:dyDescent="0.2">
      <c r="A15" s="18"/>
      <c r="B15" s="19" t="s">
        <v>89</v>
      </c>
      <c r="C15" s="30" t="s">
        <v>198</v>
      </c>
      <c r="D15" s="99"/>
      <c r="E15" s="99"/>
      <c r="F15" s="16"/>
      <c r="G15" s="101"/>
      <c r="H15" s="23"/>
      <c r="I15" s="16"/>
      <c r="J15" s="16"/>
      <c r="K15" s="16"/>
      <c r="L15" s="16"/>
      <c r="M15" s="16"/>
      <c r="N15" s="16"/>
      <c r="O15" s="16"/>
    </row>
    <row r="16" spans="1:15" ht="15" customHeight="1" x14ac:dyDescent="0.2">
      <c r="A16" s="213"/>
      <c r="B16" s="213"/>
      <c r="C16" s="213"/>
      <c r="D16" s="213"/>
      <c r="E16" s="213"/>
      <c r="F16" s="213"/>
      <c r="G16" s="213"/>
      <c r="H16" s="213"/>
      <c r="I16" s="213"/>
      <c r="J16" s="213"/>
      <c r="K16" s="213"/>
      <c r="L16" s="213"/>
      <c r="M16" s="213"/>
      <c r="N16" s="213"/>
      <c r="O16" s="213"/>
    </row>
    <row r="17" spans="1:15" s="33" customFormat="1" ht="19.5" customHeight="1" x14ac:dyDescent="0.2">
      <c r="A17" s="214" t="s">
        <v>0</v>
      </c>
      <c r="B17" s="214" t="s">
        <v>1</v>
      </c>
      <c r="C17" s="214"/>
      <c r="D17" s="214"/>
      <c r="E17" s="263" t="s">
        <v>144</v>
      </c>
      <c r="F17" s="262" t="s">
        <v>80</v>
      </c>
      <c r="G17" s="262"/>
      <c r="H17" s="262"/>
      <c r="I17" s="262"/>
      <c r="J17" s="262"/>
      <c r="K17" s="262"/>
      <c r="L17" s="262"/>
      <c r="M17" s="262"/>
      <c r="N17" s="262"/>
      <c r="O17" s="262"/>
    </row>
    <row r="18" spans="1:15" s="33" customFormat="1" ht="19.5" customHeight="1" x14ac:dyDescent="0.2">
      <c r="A18" s="262"/>
      <c r="B18" s="262"/>
      <c r="C18" s="262"/>
      <c r="D18" s="262"/>
      <c r="E18" s="264"/>
      <c r="F18" s="102" t="s">
        <v>76</v>
      </c>
      <c r="G18" s="102" t="s">
        <v>77</v>
      </c>
      <c r="H18" s="102" t="s">
        <v>78</v>
      </c>
      <c r="I18" s="102" t="s">
        <v>115</v>
      </c>
      <c r="J18" s="102" t="s">
        <v>116</v>
      </c>
      <c r="K18" s="102" t="s">
        <v>117</v>
      </c>
      <c r="L18" s="102" t="s">
        <v>171</v>
      </c>
      <c r="M18" s="102" t="s">
        <v>172</v>
      </c>
      <c r="N18" s="102" t="s">
        <v>173</v>
      </c>
      <c r="O18" s="102" t="s">
        <v>71</v>
      </c>
    </row>
    <row r="19" spans="1:15" s="33" customFormat="1" ht="15" customHeight="1" x14ac:dyDescent="0.2">
      <c r="A19" s="103" t="s">
        <v>3</v>
      </c>
      <c r="B19" s="256" t="s">
        <v>4</v>
      </c>
      <c r="C19" s="256"/>
      <c r="D19" s="256"/>
      <c r="E19" s="256"/>
      <c r="F19" s="256"/>
      <c r="G19" s="256"/>
      <c r="H19" s="256"/>
      <c r="I19" s="256"/>
      <c r="J19" s="256"/>
      <c r="K19" s="256"/>
      <c r="L19" s="256"/>
      <c r="M19" s="256"/>
      <c r="N19" s="256"/>
      <c r="O19" s="256"/>
    </row>
    <row r="20" spans="1:15" s="33" customFormat="1" ht="15" customHeight="1" x14ac:dyDescent="0.2">
      <c r="A20" s="52" t="str">
        <f>Planilha!A20</f>
        <v>1.1</v>
      </c>
      <c r="B20" s="249" t="str">
        <f>Planilha!B20</f>
        <v>Não se aplica</v>
      </c>
      <c r="C20" s="249"/>
      <c r="D20" s="249"/>
      <c r="E20" s="71">
        <f>Planilha!J20</f>
        <v>0</v>
      </c>
      <c r="F20" s="104"/>
      <c r="G20" s="104"/>
      <c r="H20" s="104"/>
      <c r="I20" s="104"/>
      <c r="J20" s="104"/>
      <c r="K20" s="104"/>
      <c r="L20" s="104"/>
      <c r="M20" s="104"/>
      <c r="N20" s="104"/>
      <c r="O20" s="105">
        <f>SUM(F20:N20)</f>
        <v>0</v>
      </c>
    </row>
    <row r="21" spans="1:15" s="33" customFormat="1" ht="15" customHeight="1" x14ac:dyDescent="0.2">
      <c r="A21" s="52"/>
      <c r="B21" s="252" t="s">
        <v>6</v>
      </c>
      <c r="C21" s="252"/>
      <c r="D21" s="252"/>
      <c r="E21" s="106">
        <f>E20</f>
        <v>0</v>
      </c>
      <c r="F21" s="106">
        <f>F20*$E$20</f>
        <v>0</v>
      </c>
      <c r="G21" s="106">
        <f t="shared" ref="G21:N21" si="0">G20*$E$20</f>
        <v>0</v>
      </c>
      <c r="H21" s="106">
        <f t="shared" si="0"/>
        <v>0</v>
      </c>
      <c r="I21" s="106">
        <f t="shared" si="0"/>
        <v>0</v>
      </c>
      <c r="J21" s="106">
        <f t="shared" si="0"/>
        <v>0</v>
      </c>
      <c r="K21" s="106">
        <f t="shared" si="0"/>
        <v>0</v>
      </c>
      <c r="L21" s="106">
        <f t="shared" si="0"/>
        <v>0</v>
      </c>
      <c r="M21" s="106">
        <f t="shared" si="0"/>
        <v>0</v>
      </c>
      <c r="N21" s="106">
        <f t="shared" si="0"/>
        <v>0</v>
      </c>
      <c r="O21" s="107">
        <f>SUM(F21:N21)</f>
        <v>0</v>
      </c>
    </row>
    <row r="22" spans="1:15" s="33" customFormat="1" ht="15" customHeight="1" x14ac:dyDescent="0.2">
      <c r="A22" s="253"/>
      <c r="B22" s="254"/>
      <c r="C22" s="254"/>
      <c r="D22" s="254"/>
      <c r="E22" s="254"/>
      <c r="F22" s="254"/>
      <c r="G22" s="254"/>
      <c r="H22" s="254"/>
      <c r="I22" s="254"/>
      <c r="J22" s="254"/>
      <c r="K22" s="254"/>
      <c r="L22" s="254"/>
      <c r="M22" s="254"/>
      <c r="N22" s="254"/>
      <c r="O22" s="255"/>
    </row>
    <row r="23" spans="1:15" s="33" customFormat="1" ht="15" customHeight="1" x14ac:dyDescent="0.2">
      <c r="A23" s="103" t="s">
        <v>7</v>
      </c>
      <c r="B23" s="256" t="s">
        <v>82</v>
      </c>
      <c r="C23" s="256"/>
      <c r="D23" s="256"/>
      <c r="E23" s="256"/>
      <c r="F23" s="256"/>
      <c r="G23" s="256"/>
      <c r="H23" s="256"/>
      <c r="I23" s="256"/>
      <c r="J23" s="256"/>
      <c r="K23" s="256"/>
      <c r="L23" s="256"/>
      <c r="M23" s="256"/>
      <c r="N23" s="256"/>
      <c r="O23" s="256"/>
    </row>
    <row r="24" spans="1:15" s="33" customFormat="1" ht="15" customHeight="1" x14ac:dyDescent="0.2">
      <c r="A24" s="52" t="str">
        <f>Planilha!A24</f>
        <v>2.1</v>
      </c>
      <c r="B24" s="249" t="str">
        <f>Planilha!B24</f>
        <v>Placa de obra em chapa galvanizada nº 22, adesivada (3,60 x 2,00m) e (2,00 x 1,50m)</v>
      </c>
      <c r="C24" s="249"/>
      <c r="D24" s="249"/>
      <c r="E24" s="71">
        <f>Planilha!J24</f>
        <v>0</v>
      </c>
      <c r="F24" s="131"/>
      <c r="G24" s="131"/>
      <c r="H24" s="131"/>
      <c r="I24" s="131"/>
      <c r="J24" s="131"/>
      <c r="K24" s="131"/>
      <c r="L24" s="131"/>
      <c r="M24" s="131"/>
      <c r="N24" s="131"/>
      <c r="O24" s="105">
        <f t="shared" ref="O24:O47" si="1">SUM(F24:N24)</f>
        <v>0</v>
      </c>
    </row>
    <row r="25" spans="1:15" s="33" customFormat="1" ht="45" customHeight="1" x14ac:dyDescent="0.2">
      <c r="A25" s="52" t="str">
        <f>Planilha!A25</f>
        <v>2.2</v>
      </c>
      <c r="B25" s="249" t="str">
        <f>Planilha!B25</f>
        <v>Placa de inauguração em alumínio composto preto, 60x80cm, esp. 4mm (02 chapas sólidas de ACM c/ núcleo central em polietileno), pintura coilcoating PVDF KYNAR 500, texto gravado a laser, acabamento em verniz automotivo, com moldura em alumínio.</v>
      </c>
      <c r="C25" s="249"/>
      <c r="D25" s="249"/>
      <c r="E25" s="71">
        <f>Planilha!J25</f>
        <v>0</v>
      </c>
      <c r="F25" s="131"/>
      <c r="G25" s="131"/>
      <c r="H25" s="131"/>
      <c r="I25" s="131"/>
      <c r="J25" s="131"/>
      <c r="K25" s="131"/>
      <c r="L25" s="131"/>
      <c r="M25" s="131"/>
      <c r="N25" s="131"/>
      <c r="O25" s="105">
        <f t="shared" si="1"/>
        <v>0</v>
      </c>
    </row>
    <row r="26" spans="1:15" s="33" customFormat="1" ht="15" customHeight="1" x14ac:dyDescent="0.2">
      <c r="A26" s="52" t="str">
        <f>Planilha!A26</f>
        <v>2.3</v>
      </c>
      <c r="B26" s="249" t="str">
        <f>Planilha!B26</f>
        <v>Remoção de piso vinílico / emborrachado.</v>
      </c>
      <c r="C26" s="249"/>
      <c r="D26" s="249"/>
      <c r="E26" s="71">
        <f>Planilha!J26</f>
        <v>0</v>
      </c>
      <c r="F26" s="131"/>
      <c r="G26" s="131"/>
      <c r="H26" s="131"/>
      <c r="I26" s="131"/>
      <c r="J26" s="131"/>
      <c r="K26" s="131"/>
      <c r="L26" s="131"/>
      <c r="M26" s="131"/>
      <c r="N26" s="131"/>
      <c r="O26" s="105">
        <f t="shared" si="1"/>
        <v>0</v>
      </c>
    </row>
    <row r="27" spans="1:15" s="33" customFormat="1" ht="15" customHeight="1" x14ac:dyDescent="0.2">
      <c r="A27" s="52" t="str">
        <f>Planilha!A27</f>
        <v>2.4</v>
      </c>
      <c r="B27" s="249" t="str">
        <f>Planilha!B27</f>
        <v>Remoção de piso de madeira (assoalho e barrote) de forma manual, sem reaproveitamento.</v>
      </c>
      <c r="C27" s="249"/>
      <c r="D27" s="249"/>
      <c r="E27" s="71">
        <f>Planilha!J27</f>
        <v>0</v>
      </c>
      <c r="F27" s="131"/>
      <c r="G27" s="131"/>
      <c r="H27" s="131"/>
      <c r="I27" s="131"/>
      <c r="J27" s="131"/>
      <c r="K27" s="131"/>
      <c r="L27" s="131"/>
      <c r="M27" s="131"/>
      <c r="N27" s="131"/>
      <c r="O27" s="105">
        <f t="shared" si="1"/>
        <v>0</v>
      </c>
    </row>
    <row r="28" spans="1:15" s="33" customFormat="1" ht="15" customHeight="1" x14ac:dyDescent="0.2">
      <c r="A28" s="52" t="str">
        <f>Planilha!A28</f>
        <v>2.5</v>
      </c>
      <c r="B28" s="249" t="str">
        <f>Planilha!B28</f>
        <v>Remoção de esquadria de alumínio e vidro (7 unid. 1,20 x 2,50m), (2 unid. 1,00 x 2,50m) e (2 unid. 0,60 x 2,50m).</v>
      </c>
      <c r="C28" s="249"/>
      <c r="D28" s="249"/>
      <c r="E28" s="71">
        <f>Planilha!J28</f>
        <v>0</v>
      </c>
      <c r="F28" s="131"/>
      <c r="G28" s="131"/>
      <c r="H28" s="131"/>
      <c r="I28" s="131"/>
      <c r="J28" s="131"/>
      <c r="K28" s="131"/>
      <c r="L28" s="131"/>
      <c r="M28" s="131"/>
      <c r="N28" s="131"/>
      <c r="O28" s="105">
        <f t="shared" si="1"/>
        <v>0</v>
      </c>
    </row>
    <row r="29" spans="1:15" s="33" customFormat="1" ht="15" customHeight="1" x14ac:dyDescent="0.2">
      <c r="A29" s="52" t="str">
        <f>Planilha!A29</f>
        <v>2.6</v>
      </c>
      <c r="B29" s="249" t="str">
        <f>Planilha!B29</f>
        <v>Remoção de vidro temperado, com reaproveitamento.</v>
      </c>
      <c r="C29" s="249"/>
      <c r="D29" s="249"/>
      <c r="E29" s="71">
        <f>Planilha!J29</f>
        <v>0</v>
      </c>
      <c r="F29" s="131"/>
      <c r="G29" s="131"/>
      <c r="H29" s="131"/>
      <c r="I29" s="131"/>
      <c r="J29" s="131"/>
      <c r="K29" s="131"/>
      <c r="L29" s="131"/>
      <c r="M29" s="131"/>
      <c r="N29" s="131"/>
      <c r="O29" s="105">
        <f t="shared" si="1"/>
        <v>0</v>
      </c>
    </row>
    <row r="30" spans="1:15" s="33" customFormat="1" ht="15" customHeight="1" x14ac:dyDescent="0.2">
      <c r="A30" s="52" t="str">
        <f>Planilha!A30</f>
        <v>2.7</v>
      </c>
      <c r="B30" s="249" t="str">
        <f>Planilha!B30</f>
        <v>Remoção de tubulação, de forma manual, sem reaproveitamento (corrimão).</v>
      </c>
      <c r="C30" s="249"/>
      <c r="D30" s="249"/>
      <c r="E30" s="71">
        <f>Planilha!J30</f>
        <v>0</v>
      </c>
      <c r="F30" s="131"/>
      <c r="G30" s="131"/>
      <c r="H30" s="131"/>
      <c r="I30" s="131"/>
      <c r="J30" s="131"/>
      <c r="K30" s="131"/>
      <c r="L30" s="131"/>
      <c r="M30" s="131"/>
      <c r="N30" s="131"/>
      <c r="O30" s="105">
        <f t="shared" si="1"/>
        <v>0</v>
      </c>
    </row>
    <row r="31" spans="1:15" s="33" customFormat="1" ht="15" customHeight="1" x14ac:dyDescent="0.2">
      <c r="A31" s="52" t="str">
        <f>Planilha!A31</f>
        <v>2.8</v>
      </c>
      <c r="B31" s="249" t="str">
        <f>Planilha!B31</f>
        <v>Remoção de soleira de mármore ou granito.</v>
      </c>
      <c r="C31" s="249"/>
      <c r="D31" s="249"/>
      <c r="E31" s="71">
        <f>Planilha!J31</f>
        <v>0</v>
      </c>
      <c r="F31" s="131"/>
      <c r="G31" s="131"/>
      <c r="H31" s="131"/>
      <c r="I31" s="131"/>
      <c r="J31" s="131"/>
      <c r="K31" s="131"/>
      <c r="L31" s="131"/>
      <c r="M31" s="131"/>
      <c r="N31" s="131"/>
      <c r="O31" s="105">
        <f t="shared" si="1"/>
        <v>0</v>
      </c>
    </row>
    <row r="32" spans="1:15" s="33" customFormat="1" ht="15" customHeight="1" x14ac:dyDescent="0.2">
      <c r="A32" s="52" t="str">
        <f>Planilha!A32</f>
        <v>2.9</v>
      </c>
      <c r="B32" s="249" t="str">
        <f>Planilha!B32</f>
        <v>Remoção de interruptores e tomadas elétricas, sem reaproveitamento.</v>
      </c>
      <c r="C32" s="249"/>
      <c r="D32" s="249"/>
      <c r="E32" s="71">
        <f>Planilha!J32</f>
        <v>0</v>
      </c>
      <c r="F32" s="131"/>
      <c r="G32" s="131"/>
      <c r="H32" s="131"/>
      <c r="I32" s="131"/>
      <c r="J32" s="131"/>
      <c r="K32" s="131"/>
      <c r="L32" s="131"/>
      <c r="M32" s="131"/>
      <c r="N32" s="131"/>
      <c r="O32" s="105">
        <f t="shared" si="1"/>
        <v>0</v>
      </c>
    </row>
    <row r="33" spans="1:15" s="33" customFormat="1" ht="15" customHeight="1" x14ac:dyDescent="0.2">
      <c r="A33" s="52" t="str">
        <f>Planilha!A33</f>
        <v>2.10</v>
      </c>
      <c r="B33" s="249" t="str">
        <f>Planilha!B33</f>
        <v>Remoção de luminárias, com reaproveitamento.</v>
      </c>
      <c r="C33" s="249"/>
      <c r="D33" s="249"/>
      <c r="E33" s="71">
        <f>Planilha!J33</f>
        <v>0</v>
      </c>
      <c r="F33" s="131"/>
      <c r="G33" s="131"/>
      <c r="H33" s="131"/>
      <c r="I33" s="131"/>
      <c r="J33" s="131"/>
      <c r="K33" s="131"/>
      <c r="L33" s="131"/>
      <c r="M33" s="131"/>
      <c r="N33" s="131"/>
      <c r="O33" s="105">
        <f t="shared" si="1"/>
        <v>0</v>
      </c>
    </row>
    <row r="34" spans="1:15" s="33" customFormat="1" ht="15" customHeight="1" x14ac:dyDescent="0.2">
      <c r="A34" s="52" t="str">
        <f>Planilha!A34</f>
        <v>2.11</v>
      </c>
      <c r="B34" s="249" t="str">
        <f>Planilha!B34</f>
        <v>Demolição de rodapé, de forma  manual, com reaproveitamento.</v>
      </c>
      <c r="C34" s="249"/>
      <c r="D34" s="249"/>
      <c r="E34" s="71">
        <f>Planilha!J34</f>
        <v>0</v>
      </c>
      <c r="F34" s="131"/>
      <c r="G34" s="131"/>
      <c r="H34" s="131"/>
      <c r="I34" s="131"/>
      <c r="J34" s="131"/>
      <c r="K34" s="131"/>
      <c r="L34" s="131"/>
      <c r="M34" s="131"/>
      <c r="N34" s="131"/>
      <c r="O34" s="105">
        <f t="shared" si="1"/>
        <v>0</v>
      </c>
    </row>
    <row r="35" spans="1:15" s="33" customFormat="1" ht="15" customHeight="1" x14ac:dyDescent="0.2">
      <c r="A35" s="52" t="str">
        <f>Planilha!A35</f>
        <v>2.12</v>
      </c>
      <c r="B35" s="249" t="str">
        <f>Planilha!B35</f>
        <v>Demolição de peitoril de granito / mármore.</v>
      </c>
      <c r="C35" s="249"/>
      <c r="D35" s="249"/>
      <c r="E35" s="71">
        <f>Planilha!J35</f>
        <v>0</v>
      </c>
      <c r="F35" s="131"/>
      <c r="G35" s="131"/>
      <c r="H35" s="131"/>
      <c r="I35" s="131"/>
      <c r="J35" s="131"/>
      <c r="K35" s="131"/>
      <c r="L35" s="131"/>
      <c r="M35" s="131"/>
      <c r="N35" s="131"/>
      <c r="O35" s="105">
        <f t="shared" si="1"/>
        <v>0</v>
      </c>
    </row>
    <row r="36" spans="1:15" s="33" customFormat="1" ht="15" customHeight="1" x14ac:dyDescent="0.2">
      <c r="A36" s="52" t="str">
        <f>Planilha!A36</f>
        <v>2.13</v>
      </c>
      <c r="B36" s="249" t="str">
        <f>Planilha!B36</f>
        <v>Demolição de argamassas, de forma manual, sem reaproveitamento.</v>
      </c>
      <c r="C36" s="249"/>
      <c r="D36" s="249"/>
      <c r="E36" s="71">
        <f>Planilha!J36</f>
        <v>0</v>
      </c>
      <c r="F36" s="131"/>
      <c r="G36" s="131"/>
      <c r="H36" s="131"/>
      <c r="I36" s="131"/>
      <c r="J36" s="131"/>
      <c r="K36" s="131"/>
      <c r="L36" s="131"/>
      <c r="M36" s="131"/>
      <c r="N36" s="131"/>
      <c r="O36" s="105">
        <f t="shared" si="1"/>
        <v>0</v>
      </c>
    </row>
    <row r="37" spans="1:15" s="33" customFormat="1" ht="15" customHeight="1" x14ac:dyDescent="0.2">
      <c r="A37" s="52" t="str">
        <f>Planilha!A37</f>
        <v>2.14</v>
      </c>
      <c r="B37" s="249" t="str">
        <f>Planilha!B37</f>
        <v>Demolição de alvenaria de bloco furado, de forma manual, sem reaproveitamento.</v>
      </c>
      <c r="C37" s="249"/>
      <c r="D37" s="249"/>
      <c r="E37" s="71">
        <f>Planilha!J37</f>
        <v>0</v>
      </c>
      <c r="F37" s="131"/>
      <c r="G37" s="131"/>
      <c r="H37" s="131"/>
      <c r="I37" s="131"/>
      <c r="J37" s="131"/>
      <c r="K37" s="131"/>
      <c r="L37" s="131"/>
      <c r="M37" s="131"/>
      <c r="N37" s="131"/>
      <c r="O37" s="105">
        <f t="shared" si="1"/>
        <v>0</v>
      </c>
    </row>
    <row r="38" spans="1:15" s="33" customFormat="1" ht="15" customHeight="1" x14ac:dyDescent="0.2">
      <c r="A38" s="52" t="str">
        <f>Planilha!A38</f>
        <v>2.15</v>
      </c>
      <c r="B38" s="249" t="str">
        <f>Planilha!B38</f>
        <v>Demolição de revestimento cerâmico / azulejo.</v>
      </c>
      <c r="C38" s="249"/>
      <c r="D38" s="249"/>
      <c r="E38" s="71">
        <f>Planilha!J38</f>
        <v>0</v>
      </c>
      <c r="F38" s="131"/>
      <c r="G38" s="131"/>
      <c r="H38" s="131"/>
      <c r="I38" s="131"/>
      <c r="J38" s="131"/>
      <c r="K38" s="131"/>
      <c r="L38" s="131"/>
      <c r="M38" s="131"/>
      <c r="N38" s="131"/>
      <c r="O38" s="105">
        <f t="shared" si="1"/>
        <v>0</v>
      </c>
    </row>
    <row r="39" spans="1:15" s="33" customFormat="1" ht="15" customHeight="1" x14ac:dyDescent="0.2">
      <c r="A39" s="52" t="str">
        <f>Planilha!A39</f>
        <v>2.16</v>
      </c>
      <c r="B39" s="249" t="str">
        <f>Planilha!B39</f>
        <v>Demolição manual de piso cimentado sobre lastro de concreto (contrapiso esp.: 8mm).</v>
      </c>
      <c r="C39" s="249"/>
      <c r="D39" s="249"/>
      <c r="E39" s="71">
        <f>Planilha!J39</f>
        <v>0</v>
      </c>
      <c r="F39" s="131"/>
      <c r="G39" s="131"/>
      <c r="H39" s="131"/>
      <c r="I39" s="131"/>
      <c r="J39" s="131"/>
      <c r="K39" s="131"/>
      <c r="L39" s="131"/>
      <c r="M39" s="131"/>
      <c r="N39" s="131"/>
      <c r="O39" s="105">
        <f t="shared" si="1"/>
        <v>0</v>
      </c>
    </row>
    <row r="40" spans="1:15" s="33" customFormat="1" ht="15" customHeight="1" x14ac:dyDescent="0.2">
      <c r="A40" s="52" t="str">
        <f>Planilha!A40</f>
        <v>2.17</v>
      </c>
      <c r="B40" s="249" t="str">
        <f>Planilha!B40</f>
        <v>Demolição de piso de alta resistência.</v>
      </c>
      <c r="C40" s="249"/>
      <c r="D40" s="249"/>
      <c r="E40" s="71">
        <f>Planilha!J40</f>
        <v>0</v>
      </c>
      <c r="F40" s="131"/>
      <c r="G40" s="131"/>
      <c r="H40" s="131"/>
      <c r="I40" s="131"/>
      <c r="J40" s="131"/>
      <c r="K40" s="131"/>
      <c r="L40" s="131"/>
      <c r="M40" s="131"/>
      <c r="N40" s="131"/>
      <c r="O40" s="105">
        <f t="shared" si="1"/>
        <v>0</v>
      </c>
    </row>
    <row r="41" spans="1:15" s="33" customFormat="1" ht="15" customHeight="1" x14ac:dyDescent="0.2">
      <c r="A41" s="52" t="str">
        <f>Planilha!A41</f>
        <v>2.18</v>
      </c>
      <c r="B41" s="249" t="str">
        <f>Planilha!B41</f>
        <v>Demolição parcial de pavimento asfáltico, de forma mecanizada, sem reaproveitamento.</v>
      </c>
      <c r="C41" s="249"/>
      <c r="D41" s="249"/>
      <c r="E41" s="71">
        <f>Planilha!J41</f>
        <v>0</v>
      </c>
      <c r="F41" s="131"/>
      <c r="G41" s="131"/>
      <c r="H41" s="131"/>
      <c r="I41" s="131"/>
      <c r="J41" s="131"/>
      <c r="K41" s="131"/>
      <c r="L41" s="131"/>
      <c r="M41" s="131"/>
      <c r="N41" s="131"/>
      <c r="O41" s="105">
        <f t="shared" si="1"/>
        <v>0</v>
      </c>
    </row>
    <row r="42" spans="1:15" s="33" customFormat="1" ht="15" customHeight="1" x14ac:dyDescent="0.2">
      <c r="A42" s="52" t="str">
        <f>Planilha!A42</f>
        <v>2.19</v>
      </c>
      <c r="B42" s="249" t="str">
        <f>Planilha!B42</f>
        <v>Rasgo em alvenaria para eletrodutos menores ou iguais a 40mm.</v>
      </c>
      <c r="C42" s="249"/>
      <c r="D42" s="249"/>
      <c r="E42" s="71">
        <f>Planilha!J42</f>
        <v>0</v>
      </c>
      <c r="F42" s="131"/>
      <c r="G42" s="131"/>
      <c r="H42" s="131"/>
      <c r="I42" s="131"/>
      <c r="J42" s="131"/>
      <c r="K42" s="131"/>
      <c r="L42" s="131"/>
      <c r="M42" s="131"/>
      <c r="N42" s="131"/>
      <c r="O42" s="105">
        <f t="shared" si="1"/>
        <v>0</v>
      </c>
    </row>
    <row r="43" spans="1:15" s="33" customFormat="1" ht="15" customHeight="1" x14ac:dyDescent="0.2">
      <c r="A43" s="52" t="str">
        <f>Planilha!A43</f>
        <v>2.20</v>
      </c>
      <c r="B43" s="249" t="str">
        <f>Planilha!B43</f>
        <v>Rasgo em contrapiso para eletrodutos menores ou iguais a 40mm.</v>
      </c>
      <c r="C43" s="249"/>
      <c r="D43" s="249"/>
      <c r="E43" s="71">
        <f>Planilha!J43</f>
        <v>0</v>
      </c>
      <c r="F43" s="131"/>
      <c r="G43" s="131"/>
      <c r="H43" s="131"/>
      <c r="I43" s="131"/>
      <c r="J43" s="131"/>
      <c r="K43" s="131"/>
      <c r="L43" s="131"/>
      <c r="M43" s="131"/>
      <c r="N43" s="131"/>
      <c r="O43" s="105">
        <f t="shared" si="1"/>
        <v>0</v>
      </c>
    </row>
    <row r="44" spans="1:15" s="33" customFormat="1" ht="15" customHeight="1" x14ac:dyDescent="0.2">
      <c r="A44" s="52" t="str">
        <f>Planilha!A44</f>
        <v>2.21</v>
      </c>
      <c r="B44" s="249" t="str">
        <f>Planilha!B44</f>
        <v>Tapume com compensado de madeira.</v>
      </c>
      <c r="C44" s="249"/>
      <c r="D44" s="249"/>
      <c r="E44" s="71">
        <f>Planilha!J44</f>
        <v>0</v>
      </c>
      <c r="F44" s="131"/>
      <c r="G44" s="131"/>
      <c r="H44" s="131"/>
      <c r="I44" s="131"/>
      <c r="J44" s="131"/>
      <c r="K44" s="131"/>
      <c r="L44" s="131"/>
      <c r="M44" s="131"/>
      <c r="N44" s="131"/>
      <c r="O44" s="105">
        <f t="shared" si="1"/>
        <v>0</v>
      </c>
    </row>
    <row r="45" spans="1:15" s="33" customFormat="1" ht="15" customHeight="1" x14ac:dyDescent="0.2">
      <c r="A45" s="52" t="str">
        <f>Planilha!A45</f>
        <v>2.22</v>
      </c>
      <c r="B45" s="249" t="str">
        <f>Planilha!B45</f>
        <v>Quebra em alvenaria para instalação de caixa de tomada 4 x 4 ou 4 x 2.</v>
      </c>
      <c r="C45" s="249"/>
      <c r="D45" s="249"/>
      <c r="E45" s="71">
        <f>Planilha!J45</f>
        <v>0</v>
      </c>
      <c r="F45" s="131"/>
      <c r="G45" s="131"/>
      <c r="H45" s="131"/>
      <c r="I45" s="131"/>
      <c r="J45" s="131"/>
      <c r="K45" s="131"/>
      <c r="L45" s="131"/>
      <c r="M45" s="131"/>
      <c r="N45" s="131"/>
      <c r="O45" s="105">
        <f t="shared" si="1"/>
        <v>0</v>
      </c>
    </row>
    <row r="46" spans="1:15" s="33" customFormat="1" ht="15" customHeight="1" x14ac:dyDescent="0.2">
      <c r="A46" s="52" t="str">
        <f>Planilha!A46</f>
        <v>2.23</v>
      </c>
      <c r="B46" s="249" t="str">
        <f>Planilha!B46</f>
        <v>Quebra em alvenaria para instalação de quadro de distribuição grande.</v>
      </c>
      <c r="C46" s="249"/>
      <c r="D46" s="249"/>
      <c r="E46" s="71">
        <f>Planilha!J46</f>
        <v>0</v>
      </c>
      <c r="F46" s="131"/>
      <c r="G46" s="131"/>
      <c r="H46" s="131"/>
      <c r="I46" s="131"/>
      <c r="J46" s="131"/>
      <c r="K46" s="131"/>
      <c r="L46" s="131"/>
      <c r="M46" s="131"/>
      <c r="N46" s="131"/>
      <c r="O46" s="105">
        <f t="shared" si="1"/>
        <v>0</v>
      </c>
    </row>
    <row r="47" spans="1:15" s="33" customFormat="1" ht="15" customHeight="1" x14ac:dyDescent="0.2">
      <c r="A47" s="52"/>
      <c r="B47" s="252" t="s">
        <v>6</v>
      </c>
      <c r="C47" s="252"/>
      <c r="D47" s="252"/>
      <c r="E47" s="106">
        <f>SUM(E24:E46)</f>
        <v>0</v>
      </c>
      <c r="F47" s="106">
        <f t="shared" ref="F47:N47" si="2">SUMPRODUCT($E$24:$E$46,F24:F46)</f>
        <v>0</v>
      </c>
      <c r="G47" s="106">
        <f t="shared" si="2"/>
        <v>0</v>
      </c>
      <c r="H47" s="106">
        <f t="shared" si="2"/>
        <v>0</v>
      </c>
      <c r="I47" s="106">
        <f t="shared" si="2"/>
        <v>0</v>
      </c>
      <c r="J47" s="106">
        <f t="shared" si="2"/>
        <v>0</v>
      </c>
      <c r="K47" s="106">
        <f t="shared" si="2"/>
        <v>0</v>
      </c>
      <c r="L47" s="106">
        <f t="shared" si="2"/>
        <v>0</v>
      </c>
      <c r="M47" s="106">
        <f t="shared" si="2"/>
        <v>0</v>
      </c>
      <c r="N47" s="106">
        <f t="shared" si="2"/>
        <v>0</v>
      </c>
      <c r="O47" s="108">
        <f t="shared" si="1"/>
        <v>0</v>
      </c>
    </row>
    <row r="48" spans="1:15" s="33" customFormat="1" ht="15" customHeight="1" x14ac:dyDescent="0.2">
      <c r="A48" s="253"/>
      <c r="B48" s="254"/>
      <c r="C48" s="254"/>
      <c r="D48" s="254"/>
      <c r="E48" s="254"/>
      <c r="F48" s="254"/>
      <c r="G48" s="254"/>
      <c r="H48" s="254"/>
      <c r="I48" s="254"/>
      <c r="J48" s="254"/>
      <c r="K48" s="254"/>
      <c r="L48" s="254"/>
      <c r="M48" s="254"/>
      <c r="N48" s="254"/>
      <c r="O48" s="255"/>
    </row>
    <row r="49" spans="1:15" s="33" customFormat="1" ht="15" customHeight="1" x14ac:dyDescent="0.2">
      <c r="A49" s="103" t="s">
        <v>9</v>
      </c>
      <c r="B49" s="256" t="s">
        <v>10</v>
      </c>
      <c r="C49" s="256"/>
      <c r="D49" s="256"/>
      <c r="E49" s="256"/>
      <c r="F49" s="256"/>
      <c r="G49" s="256"/>
      <c r="H49" s="256"/>
      <c r="I49" s="256"/>
      <c r="J49" s="256"/>
      <c r="K49" s="256"/>
      <c r="L49" s="256"/>
      <c r="M49" s="256"/>
      <c r="N49" s="256"/>
      <c r="O49" s="256"/>
    </row>
    <row r="50" spans="1:15" s="33" customFormat="1" ht="15" customHeight="1" x14ac:dyDescent="0.2">
      <c r="A50" s="52" t="str">
        <f>Planilha!A50</f>
        <v>3.1</v>
      </c>
      <c r="B50" s="251" t="str">
        <f>Planilha!B50</f>
        <v>Escavação manual de vala, profundidade menor ou igual a 1,30m - interno p/ passagem de tubulação.</v>
      </c>
      <c r="C50" s="251"/>
      <c r="D50" s="251"/>
      <c r="E50" s="71">
        <f>Planilha!J50</f>
        <v>0</v>
      </c>
      <c r="F50" s="131"/>
      <c r="G50" s="131"/>
      <c r="H50" s="131"/>
      <c r="I50" s="131"/>
      <c r="J50" s="131"/>
      <c r="K50" s="131"/>
      <c r="L50" s="131"/>
      <c r="M50" s="131"/>
      <c r="N50" s="131"/>
      <c r="O50" s="105">
        <f>SUM(F50:N50)</f>
        <v>0</v>
      </c>
    </row>
    <row r="51" spans="1:15" s="33" customFormat="1" ht="15" customHeight="1" x14ac:dyDescent="0.2">
      <c r="A51" s="52" t="str">
        <f>Planilha!A51</f>
        <v>3.2</v>
      </c>
      <c r="B51" s="251" t="str">
        <f>Planilha!B51</f>
        <v>Reaterro manual de valas com compactação mecanizada.</v>
      </c>
      <c r="C51" s="251"/>
      <c r="D51" s="251"/>
      <c r="E51" s="71">
        <f>Planilha!J51</f>
        <v>0</v>
      </c>
      <c r="F51" s="131"/>
      <c r="G51" s="131"/>
      <c r="H51" s="131"/>
      <c r="I51" s="131"/>
      <c r="J51" s="131"/>
      <c r="K51" s="131"/>
      <c r="L51" s="131"/>
      <c r="M51" s="131"/>
      <c r="N51" s="131"/>
      <c r="O51" s="105">
        <f>SUM(F51:N51)</f>
        <v>0</v>
      </c>
    </row>
    <row r="52" spans="1:15" s="33" customFormat="1" ht="15" customHeight="1" x14ac:dyDescent="0.2">
      <c r="A52" s="52"/>
      <c r="B52" s="252" t="s">
        <v>6</v>
      </c>
      <c r="C52" s="252"/>
      <c r="D52" s="252"/>
      <c r="E52" s="108">
        <f>SUM(E50:E51)</f>
        <v>0</v>
      </c>
      <c r="F52" s="106">
        <f t="shared" ref="F52:N52" si="3">SUMPRODUCT($E$50:$E$51, F50:F51)</f>
        <v>0</v>
      </c>
      <c r="G52" s="106">
        <f t="shared" si="3"/>
        <v>0</v>
      </c>
      <c r="H52" s="106">
        <f t="shared" si="3"/>
        <v>0</v>
      </c>
      <c r="I52" s="106">
        <f t="shared" si="3"/>
        <v>0</v>
      </c>
      <c r="J52" s="106">
        <f t="shared" si="3"/>
        <v>0</v>
      </c>
      <c r="K52" s="106">
        <f t="shared" si="3"/>
        <v>0</v>
      </c>
      <c r="L52" s="106">
        <f t="shared" si="3"/>
        <v>0</v>
      </c>
      <c r="M52" s="106">
        <f t="shared" si="3"/>
        <v>0</v>
      </c>
      <c r="N52" s="106">
        <f t="shared" si="3"/>
        <v>0</v>
      </c>
      <c r="O52" s="109">
        <f>SUM(F52:N52)</f>
        <v>0</v>
      </c>
    </row>
    <row r="53" spans="1:15" s="33" customFormat="1" ht="15" customHeight="1" x14ac:dyDescent="0.2">
      <c r="A53" s="253"/>
      <c r="B53" s="254"/>
      <c r="C53" s="254"/>
      <c r="D53" s="254"/>
      <c r="E53" s="254"/>
      <c r="F53" s="254"/>
      <c r="G53" s="254"/>
      <c r="H53" s="254"/>
      <c r="I53" s="254"/>
      <c r="J53" s="254"/>
      <c r="K53" s="254"/>
      <c r="L53" s="254"/>
      <c r="M53" s="254"/>
      <c r="N53" s="254"/>
      <c r="O53" s="255"/>
    </row>
    <row r="54" spans="1:15" s="33" customFormat="1" ht="15" customHeight="1" x14ac:dyDescent="0.2">
      <c r="A54" s="103" t="s">
        <v>12</v>
      </c>
      <c r="B54" s="256" t="s">
        <v>13</v>
      </c>
      <c r="C54" s="256"/>
      <c r="D54" s="256"/>
      <c r="E54" s="256"/>
      <c r="F54" s="256"/>
      <c r="G54" s="256"/>
      <c r="H54" s="256"/>
      <c r="I54" s="256"/>
      <c r="J54" s="256"/>
      <c r="K54" s="256"/>
      <c r="L54" s="256"/>
      <c r="M54" s="256"/>
      <c r="N54" s="256"/>
      <c r="O54" s="256"/>
    </row>
    <row r="55" spans="1:15" s="33" customFormat="1" ht="15" customHeight="1" x14ac:dyDescent="0.2">
      <c r="A55" s="52" t="str">
        <f>Planilha!A55</f>
        <v>4.1</v>
      </c>
      <c r="B55" s="251" t="str">
        <f>Planilha!B55</f>
        <v>Estaca broca de concreto, diâmetro de 20cm, escavação manual com trado concha, com armadura de arranque</v>
      </c>
      <c r="C55" s="251"/>
      <c r="D55" s="251"/>
      <c r="E55" s="71">
        <f>Planilha!J55</f>
        <v>0</v>
      </c>
      <c r="F55" s="131"/>
      <c r="G55" s="131"/>
      <c r="H55" s="131"/>
      <c r="I55" s="131"/>
      <c r="J55" s="131"/>
      <c r="K55" s="131"/>
      <c r="L55" s="131"/>
      <c r="M55" s="131"/>
      <c r="N55" s="131"/>
      <c r="O55" s="105">
        <f>SUM(F55:N55)</f>
        <v>0</v>
      </c>
    </row>
    <row r="56" spans="1:15" s="33" customFormat="1" ht="15" customHeight="1" x14ac:dyDescent="0.2">
      <c r="A56" s="52"/>
      <c r="B56" s="252" t="str">
        <f>Planilha!B56</f>
        <v>Vigas baldrames</v>
      </c>
      <c r="C56" s="252"/>
      <c r="D56" s="252"/>
      <c r="E56" s="71"/>
      <c r="F56" s="104"/>
      <c r="G56" s="104"/>
      <c r="H56" s="104"/>
      <c r="I56" s="104"/>
      <c r="J56" s="104"/>
      <c r="K56" s="104"/>
      <c r="L56" s="104"/>
      <c r="M56" s="104"/>
      <c r="N56" s="104"/>
      <c r="O56" s="105"/>
    </row>
    <row r="57" spans="1:15" s="33" customFormat="1" ht="15" customHeight="1" x14ac:dyDescent="0.2">
      <c r="A57" s="52" t="str">
        <f>Planilha!A57</f>
        <v>4.2</v>
      </c>
      <c r="B57" s="251" t="str">
        <f>Planilha!B57</f>
        <v>Concreto simples usinado fck=20MPa, bombeado, lançado e adensado em superestrutura</v>
      </c>
      <c r="C57" s="251"/>
      <c r="D57" s="251"/>
      <c r="E57" s="71">
        <f>Planilha!J57</f>
        <v>0</v>
      </c>
      <c r="F57" s="131"/>
      <c r="G57" s="131"/>
      <c r="H57" s="131"/>
      <c r="I57" s="131"/>
      <c r="J57" s="131"/>
      <c r="K57" s="131"/>
      <c r="L57" s="131"/>
      <c r="M57" s="131"/>
      <c r="N57" s="131"/>
      <c r="O57" s="105">
        <f>SUM(F57:N57)</f>
        <v>0</v>
      </c>
    </row>
    <row r="58" spans="1:15" s="33" customFormat="1" ht="30" customHeight="1" x14ac:dyDescent="0.2">
      <c r="A58" s="52" t="str">
        <f>Planilha!A58</f>
        <v>4.3</v>
      </c>
      <c r="B58" s="251" t="str">
        <f>Planilha!B58</f>
        <v>Fabricação, montagem e desmontagem de fôrma para viga baldrame, em chapa de madeira compensada resinada, e=17 mm, 4 utilizações</v>
      </c>
      <c r="C58" s="251"/>
      <c r="D58" s="251"/>
      <c r="E58" s="71">
        <f>Planilha!J58</f>
        <v>0</v>
      </c>
      <c r="F58" s="131"/>
      <c r="G58" s="131"/>
      <c r="H58" s="131"/>
      <c r="I58" s="131"/>
      <c r="J58" s="131"/>
      <c r="K58" s="131"/>
      <c r="L58" s="131"/>
      <c r="M58" s="131"/>
      <c r="N58" s="131"/>
      <c r="O58" s="105">
        <f>SUM(F58:N58)</f>
        <v>0</v>
      </c>
    </row>
    <row r="59" spans="1:15" s="33" customFormat="1" ht="15" customHeight="1" x14ac:dyDescent="0.2">
      <c r="A59" s="52" t="str">
        <f>Planilha!A59</f>
        <v>4.4</v>
      </c>
      <c r="B59" s="251" t="str">
        <f>Planilha!B59</f>
        <v>Armação de bloco, viga baldrame ou sapata utilizando aço CA-50 de 12,5 mm - montagem</v>
      </c>
      <c r="C59" s="251"/>
      <c r="D59" s="251"/>
      <c r="E59" s="71">
        <f>Planilha!J59</f>
        <v>0</v>
      </c>
      <c r="F59" s="131"/>
      <c r="G59" s="131"/>
      <c r="H59" s="131"/>
      <c r="I59" s="131"/>
      <c r="J59" s="131"/>
      <c r="K59" s="131"/>
      <c r="L59" s="131"/>
      <c r="M59" s="131"/>
      <c r="N59" s="131"/>
      <c r="O59" s="105">
        <f>SUM(F59:N59)</f>
        <v>0</v>
      </c>
    </row>
    <row r="60" spans="1:15" s="33" customFormat="1" ht="15" customHeight="1" x14ac:dyDescent="0.2">
      <c r="A60" s="52"/>
      <c r="B60" s="252" t="s">
        <v>6</v>
      </c>
      <c r="C60" s="252"/>
      <c r="D60" s="252"/>
      <c r="E60" s="108">
        <f>SUM(E55:E59)</f>
        <v>0</v>
      </c>
      <c r="F60" s="106">
        <f>SUMPRODUCT($E$55:$E$59, F55:F59)</f>
        <v>0</v>
      </c>
      <c r="G60" s="106">
        <f t="shared" ref="G60:N60" si="4">SUMPRODUCT($E$55:$E$59, G55:G59)</f>
        <v>0</v>
      </c>
      <c r="H60" s="106">
        <f t="shared" si="4"/>
        <v>0</v>
      </c>
      <c r="I60" s="106">
        <f t="shared" si="4"/>
        <v>0</v>
      </c>
      <c r="J60" s="106">
        <f t="shared" si="4"/>
        <v>0</v>
      </c>
      <c r="K60" s="106">
        <f t="shared" si="4"/>
        <v>0</v>
      </c>
      <c r="L60" s="106">
        <f t="shared" si="4"/>
        <v>0</v>
      </c>
      <c r="M60" s="106">
        <f t="shared" si="4"/>
        <v>0</v>
      </c>
      <c r="N60" s="106">
        <f t="shared" si="4"/>
        <v>0</v>
      </c>
      <c r="O60" s="107">
        <f>SUM(F60:N60)</f>
        <v>0</v>
      </c>
    </row>
    <row r="61" spans="1:15" s="33" customFormat="1" ht="15" customHeight="1" x14ac:dyDescent="0.2">
      <c r="A61" s="253"/>
      <c r="B61" s="254"/>
      <c r="C61" s="254"/>
      <c r="D61" s="254"/>
      <c r="E61" s="254"/>
      <c r="F61" s="254"/>
      <c r="G61" s="254"/>
      <c r="H61" s="254"/>
      <c r="I61" s="254"/>
      <c r="J61" s="254"/>
      <c r="K61" s="254"/>
      <c r="L61" s="254"/>
      <c r="M61" s="254"/>
      <c r="N61" s="254"/>
      <c r="O61" s="255"/>
    </row>
    <row r="62" spans="1:15" s="33" customFormat="1" ht="15" customHeight="1" x14ac:dyDescent="0.2">
      <c r="A62" s="103" t="s">
        <v>15</v>
      </c>
      <c r="B62" s="256" t="s">
        <v>16</v>
      </c>
      <c r="C62" s="256"/>
      <c r="D62" s="256"/>
      <c r="E62" s="256"/>
      <c r="F62" s="256"/>
      <c r="G62" s="256"/>
      <c r="H62" s="256"/>
      <c r="I62" s="256"/>
      <c r="J62" s="256"/>
      <c r="K62" s="256"/>
      <c r="L62" s="256"/>
      <c r="M62" s="256"/>
      <c r="N62" s="256"/>
      <c r="O62" s="256"/>
    </row>
    <row r="63" spans="1:15" s="33" customFormat="1" ht="15" customHeight="1" x14ac:dyDescent="0.2">
      <c r="A63" s="52" t="str">
        <f>Planilha!A63</f>
        <v>5.1</v>
      </c>
      <c r="B63" s="251" t="str">
        <f>Planilha!B63</f>
        <v>Não se aplica</v>
      </c>
      <c r="C63" s="251"/>
      <c r="D63" s="251"/>
      <c r="E63" s="71">
        <f>Planilha!J63</f>
        <v>0</v>
      </c>
      <c r="F63" s="104"/>
      <c r="G63" s="104"/>
      <c r="H63" s="104"/>
      <c r="I63" s="104"/>
      <c r="J63" s="104"/>
      <c r="K63" s="104"/>
      <c r="L63" s="104"/>
      <c r="M63" s="104"/>
      <c r="N63" s="104"/>
      <c r="O63" s="105">
        <v>0</v>
      </c>
    </row>
    <row r="64" spans="1:15" s="33" customFormat="1" ht="15" customHeight="1" x14ac:dyDescent="0.2">
      <c r="A64" s="52"/>
      <c r="B64" s="252" t="s">
        <v>6</v>
      </c>
      <c r="C64" s="252"/>
      <c r="D64" s="252"/>
      <c r="E64" s="106">
        <f>SUM(E63:E63)</f>
        <v>0</v>
      </c>
      <c r="F64" s="106">
        <f>E64*$E$63</f>
        <v>0</v>
      </c>
      <c r="G64" s="106">
        <f t="shared" ref="G64:N64" si="5">F64*$E$63</f>
        <v>0</v>
      </c>
      <c r="H64" s="106">
        <f t="shared" si="5"/>
        <v>0</v>
      </c>
      <c r="I64" s="106">
        <f t="shared" si="5"/>
        <v>0</v>
      </c>
      <c r="J64" s="106">
        <f t="shared" si="5"/>
        <v>0</v>
      </c>
      <c r="K64" s="106">
        <f t="shared" si="5"/>
        <v>0</v>
      </c>
      <c r="L64" s="106">
        <f t="shared" si="5"/>
        <v>0</v>
      </c>
      <c r="M64" s="106">
        <f t="shared" si="5"/>
        <v>0</v>
      </c>
      <c r="N64" s="106">
        <f t="shared" si="5"/>
        <v>0</v>
      </c>
      <c r="O64" s="107">
        <f>SUM(F64:N64)</f>
        <v>0</v>
      </c>
    </row>
    <row r="65" spans="1:15" s="33" customFormat="1" ht="15" customHeight="1" x14ac:dyDescent="0.2">
      <c r="A65" s="253"/>
      <c r="B65" s="254"/>
      <c r="C65" s="254"/>
      <c r="D65" s="254"/>
      <c r="E65" s="254"/>
      <c r="F65" s="254"/>
      <c r="G65" s="254"/>
      <c r="H65" s="254"/>
      <c r="I65" s="254"/>
      <c r="J65" s="254"/>
      <c r="K65" s="254"/>
      <c r="L65" s="254"/>
      <c r="M65" s="254"/>
      <c r="N65" s="254"/>
      <c r="O65" s="255"/>
    </row>
    <row r="66" spans="1:15" s="60" customFormat="1" ht="15" customHeight="1" x14ac:dyDescent="0.2">
      <c r="A66" s="110" t="s">
        <v>18</v>
      </c>
      <c r="B66" s="261" t="s">
        <v>19</v>
      </c>
      <c r="C66" s="261"/>
      <c r="D66" s="261"/>
      <c r="E66" s="261"/>
      <c r="F66" s="261"/>
      <c r="G66" s="261"/>
      <c r="H66" s="261"/>
      <c r="I66" s="261"/>
      <c r="J66" s="261"/>
      <c r="K66" s="261"/>
      <c r="L66" s="261"/>
      <c r="M66" s="261"/>
      <c r="N66" s="261"/>
      <c r="O66" s="261"/>
    </row>
    <row r="67" spans="1:15" s="33" customFormat="1" ht="15" customHeight="1" x14ac:dyDescent="0.2">
      <c r="A67" s="52" t="str">
        <f>Planilha!A67</f>
        <v>6.1</v>
      </c>
      <c r="B67" s="249" t="str">
        <f>Planilha!B67</f>
        <v>Não se aplica</v>
      </c>
      <c r="C67" s="249"/>
      <c r="D67" s="249"/>
      <c r="E67" s="71">
        <f>Planilha!J67</f>
        <v>0</v>
      </c>
      <c r="F67" s="104"/>
      <c r="G67" s="104"/>
      <c r="H67" s="104"/>
      <c r="I67" s="104"/>
      <c r="J67" s="104"/>
      <c r="K67" s="104"/>
      <c r="L67" s="104"/>
      <c r="M67" s="104"/>
      <c r="N67" s="104"/>
      <c r="O67" s="105">
        <v>0</v>
      </c>
    </row>
    <row r="68" spans="1:15" s="33" customFormat="1" ht="15" customHeight="1" x14ac:dyDescent="0.2">
      <c r="A68" s="52"/>
      <c r="B68" s="252" t="s">
        <v>6</v>
      </c>
      <c r="C68" s="252"/>
      <c r="D68" s="252"/>
      <c r="E68" s="106">
        <f>SUM(E67:E67)</f>
        <v>0</v>
      </c>
      <c r="F68" s="106">
        <f>E68*$E$67</f>
        <v>0</v>
      </c>
      <c r="G68" s="106">
        <f t="shared" ref="G68:N68" si="6">F68*$E$67</f>
        <v>0</v>
      </c>
      <c r="H68" s="106">
        <f t="shared" si="6"/>
        <v>0</v>
      </c>
      <c r="I68" s="106">
        <f t="shared" si="6"/>
        <v>0</v>
      </c>
      <c r="J68" s="106">
        <f t="shared" si="6"/>
        <v>0</v>
      </c>
      <c r="K68" s="106">
        <f t="shared" si="6"/>
        <v>0</v>
      </c>
      <c r="L68" s="106">
        <f t="shared" si="6"/>
        <v>0</v>
      </c>
      <c r="M68" s="106">
        <f t="shared" si="6"/>
        <v>0</v>
      </c>
      <c r="N68" s="106">
        <f t="shared" si="6"/>
        <v>0</v>
      </c>
      <c r="O68" s="107">
        <f>SUM(F68:N68)</f>
        <v>0</v>
      </c>
    </row>
    <row r="69" spans="1:15" s="33" customFormat="1" ht="15" customHeight="1" x14ac:dyDescent="0.2">
      <c r="A69" s="253"/>
      <c r="B69" s="254"/>
      <c r="C69" s="254"/>
      <c r="D69" s="254"/>
      <c r="E69" s="254"/>
      <c r="F69" s="254"/>
      <c r="G69" s="254"/>
      <c r="H69" s="254"/>
      <c r="I69" s="254"/>
      <c r="J69" s="254"/>
      <c r="K69" s="254"/>
      <c r="L69" s="254"/>
      <c r="M69" s="254"/>
      <c r="N69" s="254"/>
      <c r="O69" s="255"/>
    </row>
    <row r="70" spans="1:15" s="33" customFormat="1" ht="15" customHeight="1" x14ac:dyDescent="0.2">
      <c r="A70" s="103" t="s">
        <v>21</v>
      </c>
      <c r="B70" s="256" t="s">
        <v>72</v>
      </c>
      <c r="C70" s="256"/>
      <c r="D70" s="256"/>
      <c r="E70" s="256"/>
      <c r="F70" s="256"/>
      <c r="G70" s="256"/>
      <c r="H70" s="256"/>
      <c r="I70" s="256"/>
      <c r="J70" s="256"/>
      <c r="K70" s="256"/>
      <c r="L70" s="256"/>
      <c r="M70" s="256"/>
      <c r="N70" s="256"/>
      <c r="O70" s="256"/>
    </row>
    <row r="71" spans="1:15" s="33" customFormat="1" ht="15" customHeight="1" x14ac:dyDescent="0.2">
      <c r="A71" s="111"/>
      <c r="B71" s="252" t="str">
        <f>Planilha!B71</f>
        <v>Externo</v>
      </c>
      <c r="C71" s="252"/>
      <c r="D71" s="252"/>
      <c r="E71" s="71"/>
      <c r="F71" s="112"/>
      <c r="G71" s="113"/>
      <c r="H71" s="114"/>
      <c r="I71" s="115"/>
      <c r="J71" s="114"/>
      <c r="K71" s="114"/>
      <c r="L71" s="116"/>
      <c r="M71" s="116"/>
      <c r="N71" s="116"/>
      <c r="O71" s="105"/>
    </row>
    <row r="72" spans="1:15" s="33" customFormat="1" ht="30" customHeight="1" x14ac:dyDescent="0.2">
      <c r="A72" s="111" t="str">
        <f>Planilha!A72</f>
        <v>7.1</v>
      </c>
      <c r="B72" s="251" t="str">
        <f>Planilha!B72</f>
        <v>Alvenaria de vedação de blocos cerâmicos furados na vertical de 19x19x39 cm (espessura 19 cm) e argamassa de assentamento com preparo em betoneira.</v>
      </c>
      <c r="C72" s="251"/>
      <c r="D72" s="251"/>
      <c r="E72" s="71">
        <f>Planilha!J72</f>
        <v>0</v>
      </c>
      <c r="F72" s="131"/>
      <c r="G72" s="131"/>
      <c r="H72" s="131"/>
      <c r="I72" s="131"/>
      <c r="J72" s="131"/>
      <c r="K72" s="131"/>
      <c r="L72" s="131"/>
      <c r="M72" s="131"/>
      <c r="N72" s="131"/>
      <c r="O72" s="105">
        <f t="shared" ref="O72:O78" si="7">SUM(F72:N72)</f>
        <v>0</v>
      </c>
    </row>
    <row r="73" spans="1:15" s="33" customFormat="1" ht="15" customHeight="1" x14ac:dyDescent="0.2">
      <c r="A73" s="111"/>
      <c r="B73" s="252" t="str">
        <f>Planilha!B73</f>
        <v>Interno</v>
      </c>
      <c r="C73" s="252"/>
      <c r="D73" s="252"/>
      <c r="E73" s="71"/>
      <c r="F73" s="104"/>
      <c r="G73" s="104"/>
      <c r="H73" s="104"/>
      <c r="I73" s="104"/>
      <c r="J73" s="104"/>
      <c r="K73" s="104"/>
      <c r="L73" s="104"/>
      <c r="M73" s="104"/>
      <c r="N73" s="104"/>
      <c r="O73" s="105"/>
    </row>
    <row r="74" spans="1:15" s="33" customFormat="1" ht="30" customHeight="1" x14ac:dyDescent="0.2">
      <c r="A74" s="111" t="str">
        <f>Planilha!A74</f>
        <v>7.2</v>
      </c>
      <c r="B74" s="251" t="str">
        <f>Planilha!B74</f>
        <v>Parede com placas de gesso acartonado (drywall), uso interno, duas faces simples e estrutura metálica com guias simples (9,0mm), com vãos.</v>
      </c>
      <c r="C74" s="251"/>
      <c r="D74" s="251"/>
      <c r="E74" s="71">
        <f>Planilha!J74</f>
        <v>0</v>
      </c>
      <c r="F74" s="131"/>
      <c r="G74" s="131"/>
      <c r="H74" s="131"/>
      <c r="I74" s="131"/>
      <c r="J74" s="131"/>
      <c r="K74" s="131"/>
      <c r="L74" s="131"/>
      <c r="M74" s="131"/>
      <c r="N74" s="131"/>
      <c r="O74" s="105">
        <f t="shared" si="7"/>
        <v>0</v>
      </c>
    </row>
    <row r="75" spans="1:15" s="33" customFormat="1" ht="15" customHeight="1" x14ac:dyDescent="0.2">
      <c r="A75" s="111" t="str">
        <f>Planilha!A75</f>
        <v>7.3</v>
      </c>
      <c r="B75" s="251" t="str">
        <f>Planilha!B75</f>
        <v>Isolamento acústico c/ painel em lã de vidro e=25mmem parede drywall, fornecimento e instalação.</v>
      </c>
      <c r="C75" s="251"/>
      <c r="D75" s="251"/>
      <c r="E75" s="71">
        <f>Planilha!J75</f>
        <v>0</v>
      </c>
      <c r="F75" s="131"/>
      <c r="G75" s="131"/>
      <c r="H75" s="131"/>
      <c r="I75" s="131"/>
      <c r="J75" s="131"/>
      <c r="K75" s="131"/>
      <c r="L75" s="131"/>
      <c r="M75" s="131"/>
      <c r="N75" s="131"/>
      <c r="O75" s="105">
        <f t="shared" si="7"/>
        <v>0</v>
      </c>
    </row>
    <row r="76" spans="1:15" s="33" customFormat="1" ht="15" customHeight="1" x14ac:dyDescent="0.2">
      <c r="A76" s="111"/>
      <c r="B76" s="252" t="str">
        <f>Planilha!B76</f>
        <v>Palco, rampa do palco e escada do palco da R101</v>
      </c>
      <c r="C76" s="252"/>
      <c r="D76" s="252"/>
      <c r="E76" s="71"/>
      <c r="F76" s="104"/>
      <c r="G76" s="104"/>
      <c r="H76" s="104"/>
      <c r="I76" s="104"/>
      <c r="J76" s="104"/>
      <c r="K76" s="104"/>
      <c r="L76" s="104"/>
      <c r="M76" s="104"/>
      <c r="N76" s="104"/>
      <c r="O76" s="105"/>
    </row>
    <row r="77" spans="1:15" s="33" customFormat="1" ht="30" customHeight="1" x14ac:dyDescent="0.2">
      <c r="A77" s="111" t="str">
        <f>Planilha!A77</f>
        <v>7.4</v>
      </c>
      <c r="B77" s="251" t="str">
        <f>Planilha!B77</f>
        <v>Alvenaria de vedação de blocos cerâmicos furados na vertical de 19x19x39 cm (espessura 19 cm) e argamassa de assentamento com preparo em betoneira.</v>
      </c>
      <c r="C77" s="251"/>
      <c r="D77" s="251"/>
      <c r="E77" s="71">
        <f>Planilha!J77</f>
        <v>0</v>
      </c>
      <c r="F77" s="131"/>
      <c r="G77" s="131"/>
      <c r="H77" s="131"/>
      <c r="I77" s="131"/>
      <c r="J77" s="131"/>
      <c r="K77" s="131"/>
      <c r="L77" s="131"/>
      <c r="M77" s="131"/>
      <c r="N77" s="131"/>
      <c r="O77" s="105">
        <f t="shared" si="7"/>
        <v>0</v>
      </c>
    </row>
    <row r="78" spans="1:15" s="33" customFormat="1" ht="15" customHeight="1" x14ac:dyDescent="0.2">
      <c r="A78" s="52"/>
      <c r="B78" s="252" t="s">
        <v>6</v>
      </c>
      <c r="C78" s="252"/>
      <c r="D78" s="252"/>
      <c r="E78" s="108">
        <f>SUM(E71:E77)</f>
        <v>0</v>
      </c>
      <c r="F78" s="106">
        <f t="shared" ref="F78:N78" si="8">SUMPRODUCT($E$71:$E$77, F71:F77)</f>
        <v>0</v>
      </c>
      <c r="G78" s="106">
        <f t="shared" si="8"/>
        <v>0</v>
      </c>
      <c r="H78" s="106">
        <f t="shared" si="8"/>
        <v>0</v>
      </c>
      <c r="I78" s="106">
        <f t="shared" si="8"/>
        <v>0</v>
      </c>
      <c r="J78" s="106">
        <f t="shared" si="8"/>
        <v>0</v>
      </c>
      <c r="K78" s="106">
        <f t="shared" si="8"/>
        <v>0</v>
      </c>
      <c r="L78" s="106">
        <f t="shared" si="8"/>
        <v>0</v>
      </c>
      <c r="M78" s="106">
        <f t="shared" si="8"/>
        <v>0</v>
      </c>
      <c r="N78" s="106">
        <f t="shared" si="8"/>
        <v>0</v>
      </c>
      <c r="O78" s="108">
        <f t="shared" si="7"/>
        <v>0</v>
      </c>
    </row>
    <row r="79" spans="1:15" s="33" customFormat="1" ht="15" customHeight="1" x14ac:dyDescent="0.2">
      <c r="A79" s="253"/>
      <c r="B79" s="254"/>
      <c r="C79" s="254"/>
      <c r="D79" s="254"/>
      <c r="E79" s="254"/>
      <c r="F79" s="254"/>
      <c r="G79" s="254"/>
      <c r="H79" s="254"/>
      <c r="I79" s="254"/>
      <c r="J79" s="254"/>
      <c r="K79" s="254"/>
      <c r="L79" s="254"/>
      <c r="M79" s="254"/>
      <c r="N79" s="254"/>
      <c r="O79" s="255"/>
    </row>
    <row r="80" spans="1:15" s="33" customFormat="1" ht="15" customHeight="1" x14ac:dyDescent="0.2">
      <c r="A80" s="103" t="s">
        <v>23</v>
      </c>
      <c r="B80" s="256" t="s">
        <v>73</v>
      </c>
      <c r="C80" s="256"/>
      <c r="D80" s="256"/>
      <c r="E80" s="256"/>
      <c r="F80" s="256"/>
      <c r="G80" s="256"/>
      <c r="H80" s="256"/>
      <c r="I80" s="256"/>
      <c r="J80" s="256"/>
      <c r="K80" s="256"/>
      <c r="L80" s="256"/>
      <c r="M80" s="256"/>
      <c r="N80" s="256"/>
      <c r="O80" s="256"/>
    </row>
    <row r="81" spans="1:15" s="33" customFormat="1" ht="15" customHeight="1" x14ac:dyDescent="0.2">
      <c r="A81" s="111"/>
      <c r="B81" s="252" t="str">
        <f>Planilha!B81</f>
        <v>Alumínio</v>
      </c>
      <c r="C81" s="252"/>
      <c r="D81" s="252"/>
      <c r="E81" s="71"/>
      <c r="F81" s="112"/>
      <c r="G81" s="113"/>
      <c r="H81" s="114"/>
      <c r="I81" s="115"/>
      <c r="J81" s="114"/>
      <c r="K81" s="114"/>
      <c r="L81" s="116"/>
      <c r="M81" s="116"/>
      <c r="N81" s="116"/>
      <c r="O81" s="105"/>
    </row>
    <row r="82" spans="1:15" s="33" customFormat="1" ht="30" customHeight="1" x14ac:dyDescent="0.2">
      <c r="A82" s="111" t="s">
        <v>24</v>
      </c>
      <c r="B82" s="251" t="str">
        <f>Planilha!B82</f>
        <v xml:space="preserve">Porta 1,60 x 2,10m (duas folhas) em alumínio, lambril, cor branca, de abrir ou correr, completa inclusive caixilhos, roldanas, dobradiças e fechadura. </v>
      </c>
      <c r="C82" s="251"/>
      <c r="D82" s="251"/>
      <c r="E82" s="71">
        <f>Planilha!J82</f>
        <v>0</v>
      </c>
      <c r="F82" s="131"/>
      <c r="G82" s="131"/>
      <c r="H82" s="131"/>
      <c r="I82" s="131"/>
      <c r="J82" s="131"/>
      <c r="K82" s="131"/>
      <c r="L82" s="131"/>
      <c r="M82" s="131"/>
      <c r="N82" s="131"/>
      <c r="O82" s="105">
        <f t="shared" ref="O82:O90" si="9">SUM(F82:N82)</f>
        <v>0</v>
      </c>
    </row>
    <row r="83" spans="1:15" s="33" customFormat="1" ht="15" customHeight="1" x14ac:dyDescent="0.2">
      <c r="A83" s="111"/>
      <c r="B83" s="252" t="str">
        <f>Planilha!B83</f>
        <v>Madeira</v>
      </c>
      <c r="C83" s="252"/>
      <c r="D83" s="252"/>
      <c r="E83" s="71"/>
      <c r="F83" s="104"/>
      <c r="G83" s="104"/>
      <c r="H83" s="104"/>
      <c r="I83" s="104"/>
      <c r="J83" s="104"/>
      <c r="K83" s="104"/>
      <c r="L83" s="104"/>
      <c r="M83" s="104"/>
      <c r="N83" s="104"/>
      <c r="O83" s="105"/>
    </row>
    <row r="84" spans="1:15" s="33" customFormat="1" ht="30" customHeight="1" x14ac:dyDescent="0.2">
      <c r="A84" s="111" t="s">
        <v>147</v>
      </c>
      <c r="B84" s="251" t="str">
        <f>Planilha!B84</f>
        <v>Porta 1,60 x 2,10m (duas folhas) em madeira compensada (canela), lisa, semi-ôca, com visor nas duas folhas (NBR9050), inclusive batentes, ferragens e fechadura. Exclusive vidros.</v>
      </c>
      <c r="C84" s="251"/>
      <c r="D84" s="251"/>
      <c r="E84" s="71">
        <f>Planilha!J84</f>
        <v>0</v>
      </c>
      <c r="F84" s="131"/>
      <c r="G84" s="131"/>
      <c r="H84" s="131"/>
      <c r="I84" s="131"/>
      <c r="J84" s="131"/>
      <c r="K84" s="131"/>
      <c r="L84" s="131"/>
      <c r="M84" s="131"/>
      <c r="N84" s="131"/>
      <c r="O84" s="105">
        <f t="shared" si="9"/>
        <v>0</v>
      </c>
    </row>
    <row r="85" spans="1:15" s="33" customFormat="1" ht="15" customHeight="1" x14ac:dyDescent="0.2">
      <c r="A85" s="111"/>
      <c r="B85" s="252" t="str">
        <f>Planilha!B85</f>
        <v>Metais</v>
      </c>
      <c r="C85" s="252"/>
      <c r="D85" s="252"/>
      <c r="E85" s="71"/>
      <c r="F85" s="104"/>
      <c r="G85" s="104"/>
      <c r="H85" s="104"/>
      <c r="I85" s="104"/>
      <c r="J85" s="104"/>
      <c r="K85" s="104"/>
      <c r="L85" s="104"/>
      <c r="M85" s="104"/>
      <c r="N85" s="104"/>
      <c r="O85" s="105"/>
    </row>
    <row r="86" spans="1:15" s="33" customFormat="1" ht="15" customHeight="1" x14ac:dyDescent="0.2">
      <c r="A86" s="52" t="s">
        <v>148</v>
      </c>
      <c r="B86" s="251" t="str">
        <f>Planilha!B86</f>
        <v>Corrimão duplo de aço inox, 1½", com montante 2½".</v>
      </c>
      <c r="C86" s="251"/>
      <c r="D86" s="251"/>
      <c r="E86" s="71">
        <f>Planilha!J86</f>
        <v>0</v>
      </c>
      <c r="F86" s="131"/>
      <c r="G86" s="131"/>
      <c r="H86" s="131"/>
      <c r="I86" s="131"/>
      <c r="J86" s="131"/>
      <c r="K86" s="131"/>
      <c r="L86" s="131"/>
      <c r="M86" s="131"/>
      <c r="N86" s="131"/>
      <c r="O86" s="105">
        <f t="shared" si="9"/>
        <v>0</v>
      </c>
    </row>
    <row r="87" spans="1:15" s="33" customFormat="1" ht="15" customHeight="1" x14ac:dyDescent="0.2">
      <c r="A87" s="52" t="s">
        <v>188</v>
      </c>
      <c r="B87" s="251" t="str">
        <f>Planilha!B87</f>
        <v>Corrimão duplo de aço galvanizado, 1½", fixado em alvenaria.</v>
      </c>
      <c r="C87" s="251"/>
      <c r="D87" s="251"/>
      <c r="E87" s="71">
        <f>Planilha!J87</f>
        <v>0</v>
      </c>
      <c r="F87" s="131"/>
      <c r="G87" s="131"/>
      <c r="H87" s="131"/>
      <c r="I87" s="131"/>
      <c r="J87" s="131"/>
      <c r="K87" s="131"/>
      <c r="L87" s="131"/>
      <c r="M87" s="131"/>
      <c r="N87" s="131"/>
      <c r="O87" s="105">
        <f t="shared" si="9"/>
        <v>0</v>
      </c>
    </row>
    <row r="88" spans="1:15" s="33" customFormat="1" ht="15" customHeight="1" x14ac:dyDescent="0.2">
      <c r="A88" s="52" t="s">
        <v>258</v>
      </c>
      <c r="B88" s="251" t="str">
        <f>Planilha!B88</f>
        <v>Guarda corpo de aço galvanizado, h = 1,30m, ¾", montante de 2".</v>
      </c>
      <c r="C88" s="251"/>
      <c r="D88" s="251"/>
      <c r="E88" s="71">
        <f>Planilha!J88</f>
        <v>0</v>
      </c>
      <c r="F88" s="131"/>
      <c r="G88" s="131"/>
      <c r="H88" s="131"/>
      <c r="I88" s="131"/>
      <c r="J88" s="131"/>
      <c r="K88" s="131"/>
      <c r="L88" s="131"/>
      <c r="M88" s="131"/>
      <c r="N88" s="131"/>
      <c r="O88" s="105">
        <f t="shared" si="9"/>
        <v>0</v>
      </c>
    </row>
    <row r="89" spans="1:15" s="33" customFormat="1" ht="15" customHeight="1" x14ac:dyDescent="0.2">
      <c r="A89" s="52" t="s">
        <v>260</v>
      </c>
      <c r="B89" s="251" t="str">
        <f>Planilha!B89</f>
        <v>Portão de abrir em gradil de metalon redondo de ¾" vertical, com requadro, acabamento natural. Completo.</v>
      </c>
      <c r="C89" s="251"/>
      <c r="D89" s="251"/>
      <c r="E89" s="71">
        <f>Planilha!J89</f>
        <v>0</v>
      </c>
      <c r="F89" s="131"/>
      <c r="G89" s="131"/>
      <c r="H89" s="131"/>
      <c r="I89" s="131"/>
      <c r="J89" s="131"/>
      <c r="K89" s="131"/>
      <c r="L89" s="131"/>
      <c r="M89" s="131"/>
      <c r="N89" s="131"/>
      <c r="O89" s="105">
        <f t="shared" si="9"/>
        <v>0</v>
      </c>
    </row>
    <row r="90" spans="1:15" s="33" customFormat="1" ht="15" customHeight="1" x14ac:dyDescent="0.2">
      <c r="A90" s="52"/>
      <c r="B90" s="252" t="s">
        <v>6</v>
      </c>
      <c r="C90" s="252"/>
      <c r="D90" s="252"/>
      <c r="E90" s="108">
        <f>SUM(E81:E89)</f>
        <v>0</v>
      </c>
      <c r="F90" s="106">
        <f t="shared" ref="F90:N90" si="10">SUMPRODUCT($E$81:$E$89, F81:F89)</f>
        <v>0</v>
      </c>
      <c r="G90" s="106">
        <f t="shared" si="10"/>
        <v>0</v>
      </c>
      <c r="H90" s="106">
        <f t="shared" si="10"/>
        <v>0</v>
      </c>
      <c r="I90" s="106">
        <f t="shared" si="10"/>
        <v>0</v>
      </c>
      <c r="J90" s="106">
        <f t="shared" si="10"/>
        <v>0</v>
      </c>
      <c r="K90" s="106">
        <f t="shared" si="10"/>
        <v>0</v>
      </c>
      <c r="L90" s="106">
        <f t="shared" si="10"/>
        <v>0</v>
      </c>
      <c r="M90" s="106">
        <f t="shared" si="10"/>
        <v>0</v>
      </c>
      <c r="N90" s="106">
        <f t="shared" si="10"/>
        <v>0</v>
      </c>
      <c r="O90" s="108">
        <f t="shared" si="9"/>
        <v>0</v>
      </c>
    </row>
    <row r="91" spans="1:15" s="33" customFormat="1" ht="15" customHeight="1" x14ac:dyDescent="0.2">
      <c r="A91" s="253"/>
      <c r="B91" s="254"/>
      <c r="C91" s="254"/>
      <c r="D91" s="254"/>
      <c r="E91" s="254"/>
      <c r="F91" s="254"/>
      <c r="G91" s="254"/>
      <c r="H91" s="254"/>
      <c r="I91" s="254"/>
      <c r="J91" s="254"/>
      <c r="K91" s="254"/>
      <c r="L91" s="254"/>
      <c r="M91" s="254"/>
      <c r="N91" s="254"/>
      <c r="O91" s="255"/>
    </row>
    <row r="92" spans="1:15" s="33" customFormat="1" ht="15" customHeight="1" x14ac:dyDescent="0.2">
      <c r="A92" s="103" t="s">
        <v>25</v>
      </c>
      <c r="B92" s="256" t="s">
        <v>26</v>
      </c>
      <c r="C92" s="256"/>
      <c r="D92" s="256"/>
      <c r="E92" s="256"/>
      <c r="F92" s="256"/>
      <c r="G92" s="256"/>
      <c r="H92" s="256"/>
      <c r="I92" s="256"/>
      <c r="J92" s="256"/>
      <c r="K92" s="256"/>
      <c r="L92" s="256"/>
      <c r="M92" s="256"/>
      <c r="N92" s="256"/>
      <c r="O92" s="256"/>
    </row>
    <row r="93" spans="1:15" s="33" customFormat="1" ht="15" customHeight="1" x14ac:dyDescent="0.2">
      <c r="A93" s="111" t="str">
        <f>Planilha!A93</f>
        <v>9.1</v>
      </c>
      <c r="B93" s="251" t="str">
        <f>Planilha!B93</f>
        <v>Cobertura em estrutura metálica e chapa de policarbonato para a área externa</v>
      </c>
      <c r="C93" s="251"/>
      <c r="D93" s="251"/>
      <c r="E93" s="71">
        <f>Planilha!J93</f>
        <v>0</v>
      </c>
      <c r="F93" s="131"/>
      <c r="G93" s="131"/>
      <c r="H93" s="131"/>
      <c r="I93" s="131"/>
      <c r="J93" s="131"/>
      <c r="K93" s="131"/>
      <c r="L93" s="131"/>
      <c r="M93" s="131"/>
      <c r="N93" s="131"/>
      <c r="O93" s="105">
        <f t="shared" ref="O93" si="11">SUM(F93:N93)</f>
        <v>0</v>
      </c>
    </row>
    <row r="94" spans="1:15" s="33" customFormat="1" ht="15" customHeight="1" x14ac:dyDescent="0.2">
      <c r="A94" s="52"/>
      <c r="B94" s="252" t="s">
        <v>6</v>
      </c>
      <c r="C94" s="252"/>
      <c r="D94" s="252"/>
      <c r="E94" s="108">
        <f>SUM(E93:E93)</f>
        <v>0</v>
      </c>
      <c r="F94" s="106">
        <f>F93*$E$93</f>
        <v>0</v>
      </c>
      <c r="G94" s="106">
        <f t="shared" ref="G94:N94" si="12">G93*$E$93</f>
        <v>0</v>
      </c>
      <c r="H94" s="106">
        <f t="shared" si="12"/>
        <v>0</v>
      </c>
      <c r="I94" s="106">
        <f t="shared" si="12"/>
        <v>0</v>
      </c>
      <c r="J94" s="106">
        <f t="shared" si="12"/>
        <v>0</v>
      </c>
      <c r="K94" s="106">
        <f t="shared" si="12"/>
        <v>0</v>
      </c>
      <c r="L94" s="106">
        <f t="shared" si="12"/>
        <v>0</v>
      </c>
      <c r="M94" s="106">
        <f t="shared" si="12"/>
        <v>0</v>
      </c>
      <c r="N94" s="106">
        <f t="shared" si="12"/>
        <v>0</v>
      </c>
      <c r="O94" s="107">
        <f>SUM(F94:N94)</f>
        <v>0</v>
      </c>
    </row>
    <row r="95" spans="1:15" s="33" customFormat="1" ht="15" customHeight="1" x14ac:dyDescent="0.2">
      <c r="A95" s="253"/>
      <c r="B95" s="254"/>
      <c r="C95" s="254"/>
      <c r="D95" s="254"/>
      <c r="E95" s="254"/>
      <c r="F95" s="254"/>
      <c r="G95" s="254"/>
      <c r="H95" s="254"/>
      <c r="I95" s="254"/>
      <c r="J95" s="254"/>
      <c r="K95" s="254"/>
      <c r="L95" s="254"/>
      <c r="M95" s="254"/>
      <c r="N95" s="254"/>
      <c r="O95" s="255"/>
    </row>
    <row r="96" spans="1:15" s="68" customFormat="1" ht="15" customHeight="1" x14ac:dyDescent="0.2">
      <c r="A96" s="117" t="s">
        <v>28</v>
      </c>
      <c r="B96" s="268" t="s">
        <v>134</v>
      </c>
      <c r="C96" s="269"/>
      <c r="D96" s="269"/>
      <c r="E96" s="269"/>
      <c r="F96" s="269"/>
      <c r="G96" s="269"/>
      <c r="H96" s="269"/>
      <c r="I96" s="269"/>
      <c r="J96" s="269"/>
      <c r="K96" s="269"/>
      <c r="L96" s="269"/>
      <c r="M96" s="269"/>
      <c r="N96" s="269"/>
      <c r="O96" s="270"/>
    </row>
    <row r="97" spans="1:15" s="68" customFormat="1" ht="15" customHeight="1" x14ac:dyDescent="0.2">
      <c r="A97" s="111"/>
      <c r="B97" s="250" t="str">
        <f>Planilha!B97</f>
        <v>Entrada de Energia</v>
      </c>
      <c r="C97" s="250"/>
      <c r="D97" s="250"/>
      <c r="E97" s="71"/>
      <c r="F97" s="114"/>
      <c r="G97" s="114"/>
      <c r="H97" s="114"/>
      <c r="I97" s="115"/>
      <c r="J97" s="114"/>
      <c r="K97" s="114"/>
      <c r="L97" s="114"/>
      <c r="M97" s="114"/>
      <c r="N97" s="114"/>
      <c r="O97" s="71"/>
    </row>
    <row r="98" spans="1:15" s="68" customFormat="1" ht="15" customHeight="1" x14ac:dyDescent="0.2">
      <c r="A98" s="111" t="str">
        <f>Planilha!A98</f>
        <v>10.1</v>
      </c>
      <c r="B98" s="249" t="str">
        <f>Planilha!B98</f>
        <v>Cabo de cobre XLP/EPR # = 120mm² - cor azul claro - dupla capa.</v>
      </c>
      <c r="C98" s="249"/>
      <c r="D98" s="249"/>
      <c r="E98" s="71">
        <f>Planilha!J98</f>
        <v>0</v>
      </c>
      <c r="F98" s="131"/>
      <c r="G98" s="131"/>
      <c r="H98" s="131"/>
      <c r="I98" s="131"/>
      <c r="J98" s="131"/>
      <c r="K98" s="131"/>
      <c r="L98" s="131"/>
      <c r="M98" s="131"/>
      <c r="N98" s="131"/>
      <c r="O98" s="105">
        <f t="shared" ref="O98:O104" si="13">SUM(F98:N98)</f>
        <v>0</v>
      </c>
    </row>
    <row r="99" spans="1:15" s="68" customFormat="1" ht="15" customHeight="1" x14ac:dyDescent="0.2">
      <c r="A99" s="111" t="str">
        <f>Planilha!A99</f>
        <v>10.2</v>
      </c>
      <c r="B99" s="249" t="str">
        <f>Planilha!B99</f>
        <v>Cabo de cobre XLP/EPR # = 120mm² - cor branco - dupla capa.</v>
      </c>
      <c r="C99" s="249"/>
      <c r="D99" s="249"/>
      <c r="E99" s="71">
        <f>Planilha!J99</f>
        <v>0</v>
      </c>
      <c r="F99" s="131"/>
      <c r="G99" s="131"/>
      <c r="H99" s="131"/>
      <c r="I99" s="131"/>
      <c r="J99" s="131"/>
      <c r="K99" s="131"/>
      <c r="L99" s="131"/>
      <c r="M99" s="131"/>
      <c r="N99" s="131"/>
      <c r="O99" s="105">
        <f t="shared" si="13"/>
        <v>0</v>
      </c>
    </row>
    <row r="100" spans="1:15" s="68" customFormat="1" ht="15" customHeight="1" x14ac:dyDescent="0.2">
      <c r="A100" s="111" t="str">
        <f>Planilha!A100</f>
        <v>10.3</v>
      </c>
      <c r="B100" s="249" t="str">
        <f>Planilha!B100</f>
        <v>Cabo de cobre XLP/EPR # = 120mm² - cor preto - dupla capa.</v>
      </c>
      <c r="C100" s="249"/>
      <c r="D100" s="249"/>
      <c r="E100" s="71">
        <f>Planilha!J100</f>
        <v>0</v>
      </c>
      <c r="F100" s="131"/>
      <c r="G100" s="131"/>
      <c r="H100" s="131"/>
      <c r="I100" s="131"/>
      <c r="J100" s="131"/>
      <c r="K100" s="131"/>
      <c r="L100" s="131"/>
      <c r="M100" s="131"/>
      <c r="N100" s="131"/>
      <c r="O100" s="105">
        <f t="shared" si="13"/>
        <v>0</v>
      </c>
    </row>
    <row r="101" spans="1:15" s="68" customFormat="1" ht="15" customHeight="1" x14ac:dyDescent="0.2">
      <c r="A101" s="111" t="str">
        <f>Planilha!A101</f>
        <v>10.4</v>
      </c>
      <c r="B101" s="249" t="str">
        <f>Planilha!B101</f>
        <v>Cabo de cobre XLP/EPR # = 120mm² - cor vermelho - dupla capa.</v>
      </c>
      <c r="C101" s="249"/>
      <c r="D101" s="249"/>
      <c r="E101" s="71">
        <f>Planilha!J101</f>
        <v>0</v>
      </c>
      <c r="F101" s="131"/>
      <c r="G101" s="131"/>
      <c r="H101" s="131"/>
      <c r="I101" s="131"/>
      <c r="J101" s="131"/>
      <c r="K101" s="131"/>
      <c r="L101" s="131"/>
      <c r="M101" s="131"/>
      <c r="N101" s="131"/>
      <c r="O101" s="105">
        <f t="shared" si="13"/>
        <v>0</v>
      </c>
    </row>
    <row r="102" spans="1:15" s="68" customFormat="1" ht="15" customHeight="1" x14ac:dyDescent="0.2">
      <c r="A102" s="111" t="str">
        <f>Planilha!A102</f>
        <v>10.5</v>
      </c>
      <c r="B102" s="249" t="str">
        <f>Planilha!B102</f>
        <v>Cabo de cobre flexível isolado PVC - 450/750V, 70mm² - cor verde-amarelo.</v>
      </c>
      <c r="C102" s="249"/>
      <c r="D102" s="249"/>
      <c r="E102" s="71">
        <f>Planilha!J102</f>
        <v>0</v>
      </c>
      <c r="F102" s="131"/>
      <c r="G102" s="131"/>
      <c r="H102" s="131"/>
      <c r="I102" s="131"/>
      <c r="J102" s="131"/>
      <c r="K102" s="131"/>
      <c r="L102" s="131"/>
      <c r="M102" s="131"/>
      <c r="N102" s="131"/>
      <c r="O102" s="105">
        <f t="shared" si="13"/>
        <v>0</v>
      </c>
    </row>
    <row r="103" spans="1:15" s="68" customFormat="1" ht="15" customHeight="1" x14ac:dyDescent="0.2">
      <c r="A103" s="111" t="str">
        <f>Planilha!A103</f>
        <v>10.6</v>
      </c>
      <c r="B103" s="249" t="str">
        <f>Planilha!B103</f>
        <v>Terminal de cobre de compressão, # = 120mm².</v>
      </c>
      <c r="C103" s="249"/>
      <c r="D103" s="249"/>
      <c r="E103" s="71">
        <f>Planilha!J103</f>
        <v>0</v>
      </c>
      <c r="F103" s="131"/>
      <c r="G103" s="131"/>
      <c r="H103" s="131"/>
      <c r="I103" s="131"/>
      <c r="J103" s="131"/>
      <c r="K103" s="131"/>
      <c r="L103" s="131"/>
      <c r="M103" s="131"/>
      <c r="N103" s="131"/>
      <c r="O103" s="105">
        <f t="shared" si="13"/>
        <v>0</v>
      </c>
    </row>
    <row r="104" spans="1:15" s="68" customFormat="1" ht="15" customHeight="1" x14ac:dyDescent="0.2">
      <c r="A104" s="111" t="str">
        <f>Planilha!A104</f>
        <v>10.7</v>
      </c>
      <c r="B104" s="249" t="str">
        <f>Planilha!B104</f>
        <v>Terminal de cobre de compressão, # = 70mm².</v>
      </c>
      <c r="C104" s="249"/>
      <c r="D104" s="249"/>
      <c r="E104" s="71">
        <f>Planilha!J104</f>
        <v>0</v>
      </c>
      <c r="F104" s="131"/>
      <c r="G104" s="131"/>
      <c r="H104" s="131"/>
      <c r="I104" s="131"/>
      <c r="J104" s="131"/>
      <c r="K104" s="131"/>
      <c r="L104" s="131"/>
      <c r="M104" s="131"/>
      <c r="N104" s="131"/>
      <c r="O104" s="105">
        <f t="shared" si="13"/>
        <v>0</v>
      </c>
    </row>
    <row r="105" spans="1:15" s="68" customFormat="1" ht="15" customHeight="1" x14ac:dyDescent="0.2">
      <c r="A105" s="111" t="str">
        <f>Planilha!A105</f>
        <v>10.8</v>
      </c>
      <c r="B105" s="249" t="str">
        <f>Planilha!B105</f>
        <v>Cabo de cobre nu 16mm (meio duro).</v>
      </c>
      <c r="C105" s="249"/>
      <c r="D105" s="249"/>
      <c r="E105" s="71">
        <f>Planilha!J105</f>
        <v>0</v>
      </c>
      <c r="F105" s="131"/>
      <c r="G105" s="131"/>
      <c r="H105" s="131"/>
      <c r="I105" s="131"/>
      <c r="J105" s="131"/>
      <c r="K105" s="131"/>
      <c r="L105" s="131"/>
      <c r="M105" s="131"/>
      <c r="N105" s="131"/>
      <c r="O105" s="105">
        <f t="shared" ref="O105:O152" si="14">SUM(F105:N105)</f>
        <v>0</v>
      </c>
    </row>
    <row r="106" spans="1:15" s="68" customFormat="1" ht="15" customHeight="1" x14ac:dyDescent="0.2">
      <c r="A106" s="111" t="str">
        <f>Planilha!A106</f>
        <v>10.9</v>
      </c>
      <c r="B106" s="249" t="str">
        <f>Planilha!B106</f>
        <v>Haste de terra tipo cantoneira 25 x 25 x 2400mm.</v>
      </c>
      <c r="C106" s="249"/>
      <c r="D106" s="249"/>
      <c r="E106" s="71">
        <f>Planilha!J106</f>
        <v>0</v>
      </c>
      <c r="F106" s="131"/>
      <c r="G106" s="131"/>
      <c r="H106" s="131"/>
      <c r="I106" s="131"/>
      <c r="J106" s="131"/>
      <c r="K106" s="131"/>
      <c r="L106" s="131"/>
      <c r="M106" s="131"/>
      <c r="N106" s="131"/>
      <c r="O106" s="105">
        <f t="shared" si="14"/>
        <v>0</v>
      </c>
    </row>
    <row r="107" spans="1:15" s="68" customFormat="1" ht="15" customHeight="1" x14ac:dyDescent="0.2">
      <c r="A107" s="111" t="str">
        <f>Planilha!A107</f>
        <v>10.10</v>
      </c>
      <c r="B107" s="249" t="str">
        <f>Planilha!B107</f>
        <v>Disjuntor tripolar NEMA de 225A / 220V.</v>
      </c>
      <c r="C107" s="249"/>
      <c r="D107" s="249"/>
      <c r="E107" s="71">
        <f>Planilha!J107</f>
        <v>0</v>
      </c>
      <c r="F107" s="131"/>
      <c r="G107" s="131"/>
      <c r="H107" s="131"/>
      <c r="I107" s="131"/>
      <c r="J107" s="131"/>
      <c r="K107" s="131"/>
      <c r="L107" s="131"/>
      <c r="M107" s="131"/>
      <c r="N107" s="131"/>
      <c r="O107" s="105">
        <f t="shared" si="14"/>
        <v>0</v>
      </c>
    </row>
    <row r="108" spans="1:15" s="68" customFormat="1" ht="15" customHeight="1" x14ac:dyDescent="0.2">
      <c r="A108" s="111" t="str">
        <f>Planilha!A108</f>
        <v>10.11</v>
      </c>
      <c r="B108" s="249" t="str">
        <f>Planilha!B108</f>
        <v>Terminal de cobre de compressão, # = 150mm².</v>
      </c>
      <c r="C108" s="249"/>
      <c r="D108" s="249"/>
      <c r="E108" s="71">
        <f>Planilha!J108</f>
        <v>0</v>
      </c>
      <c r="F108" s="131"/>
      <c r="G108" s="131"/>
      <c r="H108" s="131"/>
      <c r="I108" s="131"/>
      <c r="J108" s="131"/>
      <c r="K108" s="131"/>
      <c r="L108" s="131"/>
      <c r="M108" s="131"/>
      <c r="N108" s="131"/>
      <c r="O108" s="105">
        <f t="shared" si="14"/>
        <v>0</v>
      </c>
    </row>
    <row r="109" spans="1:15" s="68" customFormat="1" ht="15" customHeight="1" x14ac:dyDescent="0.2">
      <c r="A109" s="111" t="str">
        <f>Planilha!A109</f>
        <v>10.12</v>
      </c>
      <c r="B109" s="249" t="str">
        <f>Planilha!B109</f>
        <v xml:space="preserve">Caixa de inspeção ZD c/ padrão CEMIG. </v>
      </c>
      <c r="C109" s="249"/>
      <c r="D109" s="249"/>
      <c r="E109" s="71">
        <f>Planilha!J109</f>
        <v>0</v>
      </c>
      <c r="F109" s="131"/>
      <c r="G109" s="131"/>
      <c r="H109" s="131"/>
      <c r="I109" s="131"/>
      <c r="J109" s="131"/>
      <c r="K109" s="131"/>
      <c r="L109" s="131"/>
      <c r="M109" s="131"/>
      <c r="N109" s="131"/>
      <c r="O109" s="105">
        <f t="shared" si="14"/>
        <v>0</v>
      </c>
    </row>
    <row r="110" spans="1:15" s="68" customFormat="1" ht="15" customHeight="1" x14ac:dyDescent="0.2">
      <c r="A110" s="111" t="str">
        <f>Planilha!A110</f>
        <v>10.13</v>
      </c>
      <c r="B110" s="249" t="str">
        <f>Planilha!B110</f>
        <v>Tampão fofo com base, classe A15, cap. 1,5T, 400 x 600mm.</v>
      </c>
      <c r="C110" s="249"/>
      <c r="D110" s="249"/>
      <c r="E110" s="71">
        <f>Planilha!J110</f>
        <v>0</v>
      </c>
      <c r="F110" s="131"/>
      <c r="G110" s="131"/>
      <c r="H110" s="131"/>
      <c r="I110" s="131"/>
      <c r="J110" s="131"/>
      <c r="K110" s="131"/>
      <c r="L110" s="131"/>
      <c r="M110" s="131"/>
      <c r="N110" s="131"/>
      <c r="O110" s="105">
        <f t="shared" si="14"/>
        <v>0</v>
      </c>
    </row>
    <row r="111" spans="1:15" s="68" customFormat="1" ht="15" customHeight="1" x14ac:dyDescent="0.2">
      <c r="A111" s="111" t="str">
        <f>Planilha!A111</f>
        <v>10.14</v>
      </c>
      <c r="B111" s="249" t="str">
        <f>Planilha!B111</f>
        <v>Eletroduto corrugado em PEAD 4" (100mm).</v>
      </c>
      <c r="C111" s="249"/>
      <c r="D111" s="249"/>
      <c r="E111" s="71">
        <f>Planilha!J111</f>
        <v>0</v>
      </c>
      <c r="F111" s="131"/>
      <c r="G111" s="131"/>
      <c r="H111" s="131"/>
      <c r="I111" s="131"/>
      <c r="J111" s="131"/>
      <c r="K111" s="131"/>
      <c r="L111" s="131"/>
      <c r="M111" s="131"/>
      <c r="N111" s="131"/>
      <c r="O111" s="105">
        <f t="shared" si="14"/>
        <v>0</v>
      </c>
    </row>
    <row r="112" spans="1:15" s="68" customFormat="1" ht="15" customHeight="1" x14ac:dyDescent="0.2">
      <c r="A112" s="111"/>
      <c r="B112" s="250" t="str">
        <f>Planilha!B112</f>
        <v>Ligação do QGBT's Existentes na Sala de Rack no Alimentador Geral</v>
      </c>
      <c r="C112" s="250"/>
      <c r="D112" s="250"/>
      <c r="E112" s="71"/>
      <c r="F112" s="104"/>
      <c r="G112" s="104"/>
      <c r="H112" s="104"/>
      <c r="I112" s="104"/>
      <c r="J112" s="104"/>
      <c r="K112" s="104"/>
      <c r="L112" s="104"/>
      <c r="M112" s="104"/>
      <c r="N112" s="104"/>
      <c r="O112" s="105"/>
    </row>
    <row r="113" spans="1:15" s="68" customFormat="1" ht="15" customHeight="1" x14ac:dyDescent="0.2">
      <c r="A113" s="111" t="str">
        <f>Planilha!A113</f>
        <v>10.15</v>
      </c>
      <c r="B113" s="249" t="str">
        <f>Planilha!B113</f>
        <v>Cabo de cobre 0,6/1kV XLP/EPR, # = 16mm² - cor - verde-amarelo.</v>
      </c>
      <c r="C113" s="249"/>
      <c r="D113" s="249"/>
      <c r="E113" s="71">
        <f>Planilha!J113</f>
        <v>0</v>
      </c>
      <c r="F113" s="131"/>
      <c r="G113" s="131"/>
      <c r="H113" s="131"/>
      <c r="I113" s="131"/>
      <c r="J113" s="131"/>
      <c r="K113" s="131"/>
      <c r="L113" s="131"/>
      <c r="M113" s="131"/>
      <c r="N113" s="131"/>
      <c r="O113" s="105">
        <f t="shared" si="14"/>
        <v>0</v>
      </c>
    </row>
    <row r="114" spans="1:15" s="68" customFormat="1" ht="15" customHeight="1" x14ac:dyDescent="0.2">
      <c r="A114" s="111" t="str">
        <f>Planilha!A114</f>
        <v>10.16</v>
      </c>
      <c r="B114" s="249" t="str">
        <f>Planilha!B114</f>
        <v>Cabo de cobre 0,6/1kV XLP/EPR, # = 16mm² - cor - azul claro.</v>
      </c>
      <c r="C114" s="249"/>
      <c r="D114" s="249"/>
      <c r="E114" s="71">
        <f>Planilha!J114</f>
        <v>0</v>
      </c>
      <c r="F114" s="131"/>
      <c r="G114" s="131"/>
      <c r="H114" s="131"/>
      <c r="I114" s="131"/>
      <c r="J114" s="131"/>
      <c r="K114" s="131"/>
      <c r="L114" s="131"/>
      <c r="M114" s="131"/>
      <c r="N114" s="131"/>
      <c r="O114" s="105">
        <f t="shared" si="14"/>
        <v>0</v>
      </c>
    </row>
    <row r="115" spans="1:15" s="68" customFormat="1" ht="15" customHeight="1" x14ac:dyDescent="0.2">
      <c r="A115" s="111" t="str">
        <f>Planilha!A115</f>
        <v>10.17</v>
      </c>
      <c r="B115" s="249" t="str">
        <f>Planilha!B115</f>
        <v>Cabo de cobre 0,6/1kV XLP/EPR, # = 16mm² - cor - branco.</v>
      </c>
      <c r="C115" s="249"/>
      <c r="D115" s="249"/>
      <c r="E115" s="71">
        <f>Planilha!J115</f>
        <v>0</v>
      </c>
      <c r="F115" s="131"/>
      <c r="G115" s="131"/>
      <c r="H115" s="131"/>
      <c r="I115" s="131"/>
      <c r="J115" s="131"/>
      <c r="K115" s="131"/>
      <c r="L115" s="131"/>
      <c r="M115" s="131"/>
      <c r="N115" s="131"/>
      <c r="O115" s="105">
        <f t="shared" si="14"/>
        <v>0</v>
      </c>
    </row>
    <row r="116" spans="1:15" s="68" customFormat="1" ht="15" customHeight="1" x14ac:dyDescent="0.2">
      <c r="A116" s="111" t="str">
        <f>Planilha!A116</f>
        <v>10.18</v>
      </c>
      <c r="B116" s="249" t="str">
        <f>Planilha!B116</f>
        <v>Cabo de cobre 0,6/1kV XLP/EPR, # = 16mm² - cor - preto.</v>
      </c>
      <c r="C116" s="249"/>
      <c r="D116" s="249"/>
      <c r="E116" s="71">
        <f>Planilha!J116</f>
        <v>0</v>
      </c>
      <c r="F116" s="131"/>
      <c r="G116" s="131"/>
      <c r="H116" s="131"/>
      <c r="I116" s="131"/>
      <c r="J116" s="131"/>
      <c r="K116" s="131"/>
      <c r="L116" s="131"/>
      <c r="M116" s="131"/>
      <c r="N116" s="131"/>
      <c r="O116" s="105">
        <f t="shared" si="14"/>
        <v>0</v>
      </c>
    </row>
    <row r="117" spans="1:15" s="68" customFormat="1" ht="15" customHeight="1" x14ac:dyDescent="0.2">
      <c r="A117" s="111" t="str">
        <f>Planilha!A117</f>
        <v>10.19</v>
      </c>
      <c r="B117" s="249" t="str">
        <f>Planilha!B117</f>
        <v>Cabo de cobre 0,6/1kV XLP/EPR, # = 16mm² - cor - vermelho.</v>
      </c>
      <c r="C117" s="249"/>
      <c r="D117" s="249"/>
      <c r="E117" s="71">
        <f>Planilha!J117</f>
        <v>0</v>
      </c>
      <c r="F117" s="131"/>
      <c r="G117" s="131"/>
      <c r="H117" s="131"/>
      <c r="I117" s="131"/>
      <c r="J117" s="131"/>
      <c r="K117" s="131"/>
      <c r="L117" s="131"/>
      <c r="M117" s="131"/>
      <c r="N117" s="131"/>
      <c r="O117" s="105">
        <f t="shared" si="14"/>
        <v>0</v>
      </c>
    </row>
    <row r="118" spans="1:15" s="68" customFormat="1" ht="15" customHeight="1" x14ac:dyDescent="0.2">
      <c r="A118" s="111" t="str">
        <f>Planilha!A118</f>
        <v>10.20</v>
      </c>
      <c r="B118" s="249" t="str">
        <f>Planilha!B118</f>
        <v>Terminal de cobre de compressão, # = 16mm².</v>
      </c>
      <c r="C118" s="249"/>
      <c r="D118" s="249"/>
      <c r="E118" s="71">
        <f>Planilha!J118</f>
        <v>0</v>
      </c>
      <c r="F118" s="131"/>
      <c r="G118" s="131"/>
      <c r="H118" s="131"/>
      <c r="I118" s="131"/>
      <c r="J118" s="131"/>
      <c r="K118" s="131"/>
      <c r="L118" s="131"/>
      <c r="M118" s="131"/>
      <c r="N118" s="131"/>
      <c r="O118" s="105">
        <f t="shared" si="14"/>
        <v>0</v>
      </c>
    </row>
    <row r="119" spans="1:15" s="68" customFormat="1" ht="15" customHeight="1" x14ac:dyDescent="0.2">
      <c r="A119" s="111" t="str">
        <f>Planilha!A119</f>
        <v>10.21</v>
      </c>
      <c r="B119" s="249" t="str">
        <f>Planilha!B119</f>
        <v>Eletroduto corrugado em PEAD 1¼" (40mm).</v>
      </c>
      <c r="C119" s="249"/>
      <c r="D119" s="249"/>
      <c r="E119" s="71">
        <f>Planilha!J119</f>
        <v>0</v>
      </c>
      <c r="F119" s="131"/>
      <c r="G119" s="131"/>
      <c r="H119" s="131"/>
      <c r="I119" s="131"/>
      <c r="J119" s="131"/>
      <c r="K119" s="131"/>
      <c r="L119" s="131"/>
      <c r="M119" s="131"/>
      <c r="N119" s="131"/>
      <c r="O119" s="105">
        <f t="shared" si="14"/>
        <v>0</v>
      </c>
    </row>
    <row r="120" spans="1:15" s="68" customFormat="1" ht="15" customHeight="1" x14ac:dyDescent="0.2">
      <c r="A120" s="111"/>
      <c r="B120" s="250" t="str">
        <f>Planilha!B120</f>
        <v>Estrutura</v>
      </c>
      <c r="C120" s="250"/>
      <c r="D120" s="250"/>
      <c r="E120" s="71"/>
      <c r="F120" s="104"/>
      <c r="G120" s="104"/>
      <c r="H120" s="104"/>
      <c r="I120" s="104"/>
      <c r="J120" s="104"/>
      <c r="K120" s="104"/>
      <c r="L120" s="104"/>
      <c r="M120" s="104"/>
      <c r="N120" s="104"/>
      <c r="O120" s="105"/>
    </row>
    <row r="121" spans="1:15" s="68" customFormat="1" ht="30" customHeight="1" x14ac:dyDescent="0.2">
      <c r="A121" s="111" t="str">
        <f>Planilha!A121</f>
        <v>10.22</v>
      </c>
      <c r="B121" s="249" t="str">
        <f>Planilha!B121</f>
        <v>Eletrocalha perfurada tipo C150 x 50mm eletrolítica chapa 14 - com virola, conexões e acessórios. Fornecimento e instalação.</v>
      </c>
      <c r="C121" s="249"/>
      <c r="D121" s="249"/>
      <c r="E121" s="71">
        <f>Planilha!J121</f>
        <v>0</v>
      </c>
      <c r="F121" s="131"/>
      <c r="G121" s="131"/>
      <c r="H121" s="131"/>
      <c r="I121" s="131"/>
      <c r="J121" s="131"/>
      <c r="K121" s="131"/>
      <c r="L121" s="131"/>
      <c r="M121" s="131"/>
      <c r="N121" s="131"/>
      <c r="O121" s="105">
        <f t="shared" si="14"/>
        <v>0</v>
      </c>
    </row>
    <row r="122" spans="1:15" s="68" customFormat="1" ht="15" customHeight="1" x14ac:dyDescent="0.2">
      <c r="A122" s="111" t="str">
        <f>Planilha!A122</f>
        <v>10.23</v>
      </c>
      <c r="B122" s="249" t="str">
        <f>Planilha!B122</f>
        <v>Eletroduto flexível leve ¾".</v>
      </c>
      <c r="C122" s="249"/>
      <c r="D122" s="249"/>
      <c r="E122" s="71">
        <f>Planilha!J122</f>
        <v>0</v>
      </c>
      <c r="F122" s="131"/>
      <c r="G122" s="131"/>
      <c r="H122" s="131"/>
      <c r="I122" s="131"/>
      <c r="J122" s="131"/>
      <c r="K122" s="131"/>
      <c r="L122" s="131"/>
      <c r="M122" s="131"/>
      <c r="N122" s="131"/>
      <c r="O122" s="105">
        <f t="shared" si="14"/>
        <v>0</v>
      </c>
    </row>
    <row r="123" spans="1:15" s="68" customFormat="1" ht="15" customHeight="1" x14ac:dyDescent="0.2">
      <c r="A123" s="111" t="str">
        <f>Planilha!A123</f>
        <v>10.24</v>
      </c>
      <c r="B123" s="249" t="str">
        <f>Planilha!B123</f>
        <v>Eletroduto corrugado em PEAD 1¼" (40mm).</v>
      </c>
      <c r="C123" s="249"/>
      <c r="D123" s="249"/>
      <c r="E123" s="71">
        <f>Planilha!J123</f>
        <v>0</v>
      </c>
      <c r="F123" s="131"/>
      <c r="G123" s="131"/>
      <c r="H123" s="131"/>
      <c r="I123" s="131"/>
      <c r="J123" s="131"/>
      <c r="K123" s="131"/>
      <c r="L123" s="131"/>
      <c r="M123" s="131"/>
      <c r="N123" s="131"/>
      <c r="O123" s="105">
        <f t="shared" si="14"/>
        <v>0</v>
      </c>
    </row>
    <row r="124" spans="1:15" s="68" customFormat="1" ht="15" customHeight="1" x14ac:dyDescent="0.2">
      <c r="A124" s="111" t="str">
        <f>Planilha!A124</f>
        <v>10.25</v>
      </c>
      <c r="B124" s="249" t="str">
        <f>Planilha!B124</f>
        <v>Eletroduto corrugado em PEAD 1½" (50mm).</v>
      </c>
      <c r="C124" s="249"/>
      <c r="D124" s="249"/>
      <c r="E124" s="71">
        <f>Planilha!J124</f>
        <v>0</v>
      </c>
      <c r="F124" s="131"/>
      <c r="G124" s="131"/>
      <c r="H124" s="131"/>
      <c r="I124" s="131"/>
      <c r="J124" s="131"/>
      <c r="K124" s="131"/>
      <c r="L124" s="131"/>
      <c r="M124" s="131"/>
      <c r="N124" s="131"/>
      <c r="O124" s="105">
        <f t="shared" si="14"/>
        <v>0</v>
      </c>
    </row>
    <row r="125" spans="1:15" s="68" customFormat="1" ht="15" customHeight="1" x14ac:dyDescent="0.2">
      <c r="A125" s="111" t="str">
        <f>Planilha!A125</f>
        <v>10.26</v>
      </c>
      <c r="B125" s="249" t="str">
        <f>Planilha!B125</f>
        <v>Caixa PCV 4 x 2.</v>
      </c>
      <c r="C125" s="249"/>
      <c r="D125" s="249"/>
      <c r="E125" s="71">
        <f>Planilha!J125</f>
        <v>0</v>
      </c>
      <c r="F125" s="131"/>
      <c r="G125" s="131"/>
      <c r="H125" s="131"/>
      <c r="I125" s="131"/>
      <c r="J125" s="131"/>
      <c r="K125" s="131"/>
      <c r="L125" s="131"/>
      <c r="M125" s="131"/>
      <c r="N125" s="131"/>
      <c r="O125" s="105">
        <f t="shared" si="14"/>
        <v>0</v>
      </c>
    </row>
    <row r="126" spans="1:15" s="68" customFormat="1" ht="15" customHeight="1" x14ac:dyDescent="0.2">
      <c r="A126" s="111" t="str">
        <f>Planilha!A126</f>
        <v>10.27</v>
      </c>
      <c r="B126" s="249" t="str">
        <f>Planilha!B126</f>
        <v>Caixa PVC octogonal 3 x 3.</v>
      </c>
      <c r="C126" s="249"/>
      <c r="D126" s="249"/>
      <c r="E126" s="71">
        <f>Planilha!J126</f>
        <v>0</v>
      </c>
      <c r="F126" s="131"/>
      <c r="G126" s="131"/>
      <c r="H126" s="131"/>
      <c r="I126" s="131"/>
      <c r="J126" s="131"/>
      <c r="K126" s="131"/>
      <c r="L126" s="131"/>
      <c r="M126" s="131"/>
      <c r="N126" s="131"/>
      <c r="O126" s="105">
        <f t="shared" si="14"/>
        <v>0</v>
      </c>
    </row>
    <row r="127" spans="1:15" s="68" customFormat="1" ht="15" customHeight="1" x14ac:dyDescent="0.2">
      <c r="A127" s="111" t="str">
        <f>Planilha!A127</f>
        <v>10.28</v>
      </c>
      <c r="B127" s="249" t="str">
        <f>Planilha!B127</f>
        <v>Caixa de passagem de embutir 20 x 20.</v>
      </c>
      <c r="C127" s="249"/>
      <c r="D127" s="249"/>
      <c r="E127" s="71">
        <f>Planilha!J127</f>
        <v>0</v>
      </c>
      <c r="F127" s="131"/>
      <c r="G127" s="131"/>
      <c r="H127" s="131"/>
      <c r="I127" s="131"/>
      <c r="J127" s="131"/>
      <c r="K127" s="131"/>
      <c r="L127" s="131"/>
      <c r="M127" s="131"/>
      <c r="N127" s="131"/>
      <c r="O127" s="105">
        <f t="shared" si="14"/>
        <v>0</v>
      </c>
    </row>
    <row r="128" spans="1:15" s="68" customFormat="1" ht="15" customHeight="1" x14ac:dyDescent="0.2">
      <c r="A128" s="111"/>
      <c r="B128" s="250" t="str">
        <f>Planilha!B128</f>
        <v>Fiação e Conexões</v>
      </c>
      <c r="C128" s="250"/>
      <c r="D128" s="250"/>
      <c r="E128" s="71"/>
      <c r="F128" s="104"/>
      <c r="G128" s="104"/>
      <c r="H128" s="104"/>
      <c r="I128" s="104"/>
      <c r="J128" s="104"/>
      <c r="K128" s="104"/>
      <c r="L128" s="104"/>
      <c r="M128" s="104"/>
      <c r="N128" s="104"/>
      <c r="O128" s="105"/>
    </row>
    <row r="129" spans="1:15" s="68" customFormat="1" ht="15" customHeight="1" x14ac:dyDescent="0.2">
      <c r="A129" s="111" t="str">
        <f>Planilha!A129</f>
        <v>10.29</v>
      </c>
      <c r="B129" s="249" t="str">
        <f>Planilha!B129</f>
        <v>Cabo de cobre flexível, isolado PVC - 450 / 750V 2,5mm² - azul claro.</v>
      </c>
      <c r="C129" s="249"/>
      <c r="D129" s="249"/>
      <c r="E129" s="71">
        <f>Planilha!J129</f>
        <v>0</v>
      </c>
      <c r="F129" s="131"/>
      <c r="G129" s="131"/>
      <c r="H129" s="131"/>
      <c r="I129" s="131"/>
      <c r="J129" s="131"/>
      <c r="K129" s="131"/>
      <c r="L129" s="131"/>
      <c r="M129" s="131"/>
      <c r="N129" s="131"/>
      <c r="O129" s="105">
        <f t="shared" si="14"/>
        <v>0</v>
      </c>
    </row>
    <row r="130" spans="1:15" s="68" customFormat="1" ht="15" customHeight="1" x14ac:dyDescent="0.2">
      <c r="A130" s="111" t="str">
        <f>Planilha!A130</f>
        <v>10.30</v>
      </c>
      <c r="B130" s="249" t="str">
        <f>Planilha!B130</f>
        <v>Cabo de cobre flexível, isolado PVC - 450 / 750V 2,5mm² - amarelo.</v>
      </c>
      <c r="C130" s="249"/>
      <c r="D130" s="249"/>
      <c r="E130" s="71">
        <f>Planilha!J130</f>
        <v>0</v>
      </c>
      <c r="F130" s="131"/>
      <c r="G130" s="131"/>
      <c r="H130" s="131"/>
      <c r="I130" s="131"/>
      <c r="J130" s="131"/>
      <c r="K130" s="131"/>
      <c r="L130" s="131"/>
      <c r="M130" s="131"/>
      <c r="N130" s="131"/>
      <c r="O130" s="105">
        <f t="shared" si="14"/>
        <v>0</v>
      </c>
    </row>
    <row r="131" spans="1:15" s="68" customFormat="1" ht="15" customHeight="1" x14ac:dyDescent="0.2">
      <c r="A131" s="111" t="str">
        <f>Planilha!A131</f>
        <v>10.31</v>
      </c>
      <c r="B131" s="249" t="str">
        <f>Planilha!B131</f>
        <v>Cabo de cobre flexível, isolado PVC - 450 / 750V 2,5mm² - preto.</v>
      </c>
      <c r="C131" s="249"/>
      <c r="D131" s="249"/>
      <c r="E131" s="71">
        <f>Planilha!J131</f>
        <v>0</v>
      </c>
      <c r="F131" s="131"/>
      <c r="G131" s="131"/>
      <c r="H131" s="131"/>
      <c r="I131" s="131"/>
      <c r="J131" s="131"/>
      <c r="K131" s="131"/>
      <c r="L131" s="131"/>
      <c r="M131" s="131"/>
      <c r="N131" s="131"/>
      <c r="O131" s="105">
        <f t="shared" si="14"/>
        <v>0</v>
      </c>
    </row>
    <row r="132" spans="1:15" s="68" customFormat="1" ht="15" customHeight="1" x14ac:dyDescent="0.2">
      <c r="A132" s="111" t="str">
        <f>Planilha!A132</f>
        <v>10.32</v>
      </c>
      <c r="B132" s="249" t="str">
        <f>Planilha!B132</f>
        <v>Cabo de cobre flexível, isolado PVC - 450 / 750V 2,5mm² - verde-amarelo.</v>
      </c>
      <c r="C132" s="249"/>
      <c r="D132" s="249"/>
      <c r="E132" s="71">
        <f>Planilha!J132</f>
        <v>0</v>
      </c>
      <c r="F132" s="131"/>
      <c r="G132" s="131"/>
      <c r="H132" s="131"/>
      <c r="I132" s="131"/>
      <c r="J132" s="131"/>
      <c r="K132" s="131"/>
      <c r="L132" s="131"/>
      <c r="M132" s="131"/>
      <c r="N132" s="131"/>
      <c r="O132" s="105">
        <f t="shared" si="14"/>
        <v>0</v>
      </c>
    </row>
    <row r="133" spans="1:15" s="68" customFormat="1" ht="15" customHeight="1" x14ac:dyDescent="0.2">
      <c r="A133" s="111" t="str">
        <f>Planilha!A133</f>
        <v>10.33</v>
      </c>
      <c r="B133" s="249" t="str">
        <f>Planilha!B133</f>
        <v>Cabo de cobre flexível, isolado PVC - 450 / 750V 2,5mm² - vermelho.</v>
      </c>
      <c r="C133" s="249"/>
      <c r="D133" s="249"/>
      <c r="E133" s="71">
        <f>Planilha!J133</f>
        <v>0</v>
      </c>
      <c r="F133" s="131"/>
      <c r="G133" s="131"/>
      <c r="H133" s="131"/>
      <c r="I133" s="131"/>
      <c r="J133" s="131"/>
      <c r="K133" s="131"/>
      <c r="L133" s="131"/>
      <c r="M133" s="131"/>
      <c r="N133" s="131"/>
      <c r="O133" s="105">
        <f t="shared" si="14"/>
        <v>0</v>
      </c>
    </row>
    <row r="134" spans="1:15" s="68" customFormat="1" ht="15" customHeight="1" x14ac:dyDescent="0.2">
      <c r="A134" s="111" t="str">
        <f>Planilha!A134</f>
        <v>10.34</v>
      </c>
      <c r="B134" s="249" t="str">
        <f>Planilha!B134</f>
        <v>Cabo de cobre flexível, isolado PVC - 450 / 750V 2,5mm² - branco.</v>
      </c>
      <c r="C134" s="249"/>
      <c r="D134" s="249"/>
      <c r="E134" s="71">
        <f>Planilha!J134</f>
        <v>0</v>
      </c>
      <c r="F134" s="131"/>
      <c r="G134" s="131"/>
      <c r="H134" s="131"/>
      <c r="I134" s="131"/>
      <c r="J134" s="131"/>
      <c r="K134" s="131"/>
      <c r="L134" s="131"/>
      <c r="M134" s="131"/>
      <c r="N134" s="131"/>
      <c r="O134" s="105">
        <f t="shared" si="14"/>
        <v>0</v>
      </c>
    </row>
    <row r="135" spans="1:15" s="68" customFormat="1" ht="15" customHeight="1" x14ac:dyDescent="0.2">
      <c r="A135" s="111" t="str">
        <f>Planilha!A135</f>
        <v>10.35</v>
      </c>
      <c r="B135" s="249" t="str">
        <f>Planilha!B135</f>
        <v>Cabo de cobre flexível, isolado PVC - 450 / 750V 4mm² - azul claro.</v>
      </c>
      <c r="C135" s="249"/>
      <c r="D135" s="249"/>
      <c r="E135" s="71">
        <f>Planilha!J135</f>
        <v>0</v>
      </c>
      <c r="F135" s="131"/>
      <c r="G135" s="131"/>
      <c r="H135" s="131"/>
      <c r="I135" s="131"/>
      <c r="J135" s="131"/>
      <c r="K135" s="131"/>
      <c r="L135" s="131"/>
      <c r="M135" s="131"/>
      <c r="N135" s="131"/>
      <c r="O135" s="105">
        <f>SUM(F135:N135)</f>
        <v>0</v>
      </c>
    </row>
    <row r="136" spans="1:15" s="68" customFormat="1" ht="15" customHeight="1" x14ac:dyDescent="0.2">
      <c r="A136" s="111" t="str">
        <f>Planilha!A136</f>
        <v>10.36</v>
      </c>
      <c r="B136" s="249" t="str">
        <f>Planilha!B136</f>
        <v>Cabo de cobre flexível, isolado PVC - 450 / 750V 4mm² - verde-amarelo.</v>
      </c>
      <c r="C136" s="249"/>
      <c r="D136" s="249"/>
      <c r="E136" s="71">
        <f>Planilha!J136</f>
        <v>0</v>
      </c>
      <c r="F136" s="131"/>
      <c r="G136" s="131"/>
      <c r="H136" s="131"/>
      <c r="I136" s="131"/>
      <c r="J136" s="131"/>
      <c r="K136" s="131"/>
      <c r="L136" s="131"/>
      <c r="M136" s="131"/>
      <c r="N136" s="131"/>
      <c r="O136" s="105">
        <f t="shared" si="14"/>
        <v>0</v>
      </c>
    </row>
    <row r="137" spans="1:15" s="68" customFormat="1" ht="15" customHeight="1" x14ac:dyDescent="0.2">
      <c r="A137" s="111" t="str">
        <f>Planilha!A137</f>
        <v>10.37</v>
      </c>
      <c r="B137" s="249" t="str">
        <f>Planilha!B137</f>
        <v>Cabo de cobre flexível, isolado PVC - 450 / 750V 4mm² - vermelho.</v>
      </c>
      <c r="C137" s="249"/>
      <c r="D137" s="249"/>
      <c r="E137" s="71">
        <f>Planilha!J137</f>
        <v>0</v>
      </c>
      <c r="F137" s="131"/>
      <c r="G137" s="131"/>
      <c r="H137" s="131"/>
      <c r="I137" s="131"/>
      <c r="J137" s="131"/>
      <c r="K137" s="131"/>
      <c r="L137" s="131"/>
      <c r="M137" s="131"/>
      <c r="N137" s="131"/>
      <c r="O137" s="105">
        <f t="shared" si="14"/>
        <v>0</v>
      </c>
    </row>
    <row r="138" spans="1:15" s="68" customFormat="1" ht="15" customHeight="1" x14ac:dyDescent="0.2">
      <c r="A138" s="111" t="str">
        <f>Planilha!A138</f>
        <v>10.38</v>
      </c>
      <c r="B138" s="249" t="str">
        <f>Planilha!B138</f>
        <v>Cabo de cobre flexível, isolado PVC - 450 / 750V 6mm² - preto.</v>
      </c>
      <c r="C138" s="249"/>
      <c r="D138" s="249"/>
      <c r="E138" s="71">
        <f>Planilha!J138</f>
        <v>0</v>
      </c>
      <c r="F138" s="131"/>
      <c r="G138" s="131"/>
      <c r="H138" s="131"/>
      <c r="I138" s="131"/>
      <c r="J138" s="131"/>
      <c r="K138" s="131"/>
      <c r="L138" s="131"/>
      <c r="M138" s="131"/>
      <c r="N138" s="131"/>
      <c r="O138" s="105">
        <f t="shared" si="14"/>
        <v>0</v>
      </c>
    </row>
    <row r="139" spans="1:15" s="68" customFormat="1" ht="15" customHeight="1" x14ac:dyDescent="0.2">
      <c r="A139" s="111" t="str">
        <f>Planilha!A139</f>
        <v>10.39</v>
      </c>
      <c r="B139" s="249" t="str">
        <f>Planilha!B139</f>
        <v>Cabo de cobre flexível, isolado PVC - 450 / 750V 6mm² - verde-amarelo.</v>
      </c>
      <c r="C139" s="249"/>
      <c r="D139" s="249"/>
      <c r="E139" s="71">
        <f>Planilha!J139</f>
        <v>0</v>
      </c>
      <c r="F139" s="131"/>
      <c r="G139" s="131"/>
      <c r="H139" s="131"/>
      <c r="I139" s="131"/>
      <c r="J139" s="131"/>
      <c r="K139" s="131"/>
      <c r="L139" s="131"/>
      <c r="M139" s="131"/>
      <c r="N139" s="131"/>
      <c r="O139" s="105">
        <f t="shared" si="14"/>
        <v>0</v>
      </c>
    </row>
    <row r="140" spans="1:15" s="68" customFormat="1" ht="15" customHeight="1" x14ac:dyDescent="0.2">
      <c r="A140" s="111" t="str">
        <f>Planilha!A140</f>
        <v>10.40</v>
      </c>
      <c r="B140" s="249" t="str">
        <f>Planilha!B140</f>
        <v>Cabo de cobre flexível, isolado PVC - 450 / 750V 6mm² - vermelho.</v>
      </c>
      <c r="C140" s="249"/>
      <c r="D140" s="249"/>
      <c r="E140" s="71">
        <f>Planilha!J140</f>
        <v>0</v>
      </c>
      <c r="F140" s="131"/>
      <c r="G140" s="131"/>
      <c r="H140" s="131"/>
      <c r="I140" s="131"/>
      <c r="J140" s="131"/>
      <c r="K140" s="131"/>
      <c r="L140" s="131"/>
      <c r="M140" s="131"/>
      <c r="N140" s="131"/>
      <c r="O140" s="105">
        <f t="shared" si="14"/>
        <v>0</v>
      </c>
    </row>
    <row r="141" spans="1:15" s="68" customFormat="1" ht="15" customHeight="1" x14ac:dyDescent="0.2">
      <c r="A141" s="111" t="str">
        <f>Planilha!A141</f>
        <v>10.41</v>
      </c>
      <c r="B141" s="249" t="str">
        <f>Planilha!B141</f>
        <v>Cabo de cobre 0,6/1kV XLP/EPR, # = 16mm² - cor - verde-amarelo.</v>
      </c>
      <c r="C141" s="249"/>
      <c r="D141" s="249"/>
      <c r="E141" s="71">
        <f>Planilha!J141</f>
        <v>0</v>
      </c>
      <c r="F141" s="131"/>
      <c r="G141" s="131"/>
      <c r="H141" s="131"/>
      <c r="I141" s="131"/>
      <c r="J141" s="131"/>
      <c r="K141" s="131"/>
      <c r="L141" s="131"/>
      <c r="M141" s="131"/>
      <c r="N141" s="131"/>
      <c r="O141" s="105">
        <f t="shared" si="14"/>
        <v>0</v>
      </c>
    </row>
    <row r="142" spans="1:15" s="68" customFormat="1" ht="15" customHeight="1" x14ac:dyDescent="0.2">
      <c r="A142" s="111" t="str">
        <f>Planilha!A142</f>
        <v>10.42</v>
      </c>
      <c r="B142" s="249" t="str">
        <f>Planilha!B142</f>
        <v>Cabo de cobre 0,6/1kV XLP/EPR, # = 16mm² - cor - azul claro.</v>
      </c>
      <c r="C142" s="249"/>
      <c r="D142" s="249"/>
      <c r="E142" s="71">
        <f>Planilha!J142</f>
        <v>0</v>
      </c>
      <c r="F142" s="131"/>
      <c r="G142" s="131"/>
      <c r="H142" s="131"/>
      <c r="I142" s="131"/>
      <c r="J142" s="131"/>
      <c r="K142" s="131"/>
      <c r="L142" s="131"/>
      <c r="M142" s="131"/>
      <c r="N142" s="131"/>
      <c r="O142" s="105">
        <f t="shared" si="14"/>
        <v>0</v>
      </c>
    </row>
    <row r="143" spans="1:15" s="68" customFormat="1" ht="15" customHeight="1" x14ac:dyDescent="0.2">
      <c r="A143" s="111" t="str">
        <f>Planilha!A143</f>
        <v>10.43</v>
      </c>
      <c r="B143" s="249" t="str">
        <f>Planilha!B143</f>
        <v>Cabo de cobre 0,6/1kV XLP/EPR, # = 16mm² - cor - branco.</v>
      </c>
      <c r="C143" s="249"/>
      <c r="D143" s="249"/>
      <c r="E143" s="71">
        <f>Planilha!J143</f>
        <v>0</v>
      </c>
      <c r="F143" s="131"/>
      <c r="G143" s="131"/>
      <c r="H143" s="131"/>
      <c r="I143" s="131"/>
      <c r="J143" s="131"/>
      <c r="K143" s="131"/>
      <c r="L143" s="131"/>
      <c r="M143" s="131"/>
      <c r="N143" s="131"/>
      <c r="O143" s="105">
        <f t="shared" si="14"/>
        <v>0</v>
      </c>
    </row>
    <row r="144" spans="1:15" s="68" customFormat="1" ht="15" customHeight="1" x14ac:dyDescent="0.2">
      <c r="A144" s="111" t="str">
        <f>Planilha!A144</f>
        <v>10.44</v>
      </c>
      <c r="B144" s="249" t="str">
        <f>Planilha!B144</f>
        <v>Cabo de cobre 0,6/1kV XLP/EPR, # = 16mm² - cor - preto.</v>
      </c>
      <c r="C144" s="249"/>
      <c r="D144" s="249"/>
      <c r="E144" s="71">
        <f>Planilha!J144</f>
        <v>0</v>
      </c>
      <c r="F144" s="131"/>
      <c r="G144" s="131"/>
      <c r="H144" s="131"/>
      <c r="I144" s="131"/>
      <c r="J144" s="131"/>
      <c r="K144" s="131"/>
      <c r="L144" s="131"/>
      <c r="M144" s="131"/>
      <c r="N144" s="131"/>
      <c r="O144" s="105">
        <f t="shared" si="14"/>
        <v>0</v>
      </c>
    </row>
    <row r="145" spans="1:15" s="68" customFormat="1" ht="15" customHeight="1" x14ac:dyDescent="0.2">
      <c r="A145" s="111" t="str">
        <f>Planilha!A145</f>
        <v>10.45</v>
      </c>
      <c r="B145" s="249" t="str">
        <f>Planilha!B145</f>
        <v>Cabo de cobre 0,6/1kV XLP/EPR, # = 16mm² - cor - vermelho.</v>
      </c>
      <c r="C145" s="249"/>
      <c r="D145" s="249"/>
      <c r="E145" s="71">
        <f>Planilha!J145</f>
        <v>0</v>
      </c>
      <c r="F145" s="131"/>
      <c r="G145" s="131"/>
      <c r="H145" s="131"/>
      <c r="I145" s="131"/>
      <c r="J145" s="131"/>
      <c r="K145" s="131"/>
      <c r="L145" s="131"/>
      <c r="M145" s="131"/>
      <c r="N145" s="131"/>
      <c r="O145" s="105">
        <f t="shared" si="14"/>
        <v>0</v>
      </c>
    </row>
    <row r="146" spans="1:15" s="68" customFormat="1" ht="15" customHeight="1" x14ac:dyDescent="0.2">
      <c r="A146" s="111" t="str">
        <f>Planilha!A146</f>
        <v>10.46</v>
      </c>
      <c r="B146" s="249" t="str">
        <f>Planilha!B146</f>
        <v>Cabo de cobre 0,6/1kV XLP/EPR, # = 25mm² - cor - verde-amarelo.</v>
      </c>
      <c r="C146" s="249"/>
      <c r="D146" s="249"/>
      <c r="E146" s="71">
        <f>Planilha!J146</f>
        <v>0</v>
      </c>
      <c r="F146" s="131"/>
      <c r="G146" s="131"/>
      <c r="H146" s="131"/>
      <c r="I146" s="131"/>
      <c r="J146" s="131"/>
      <c r="K146" s="131"/>
      <c r="L146" s="131"/>
      <c r="M146" s="131"/>
      <c r="N146" s="131"/>
      <c r="O146" s="105">
        <f t="shared" si="14"/>
        <v>0</v>
      </c>
    </row>
    <row r="147" spans="1:15" s="68" customFormat="1" ht="15" customHeight="1" x14ac:dyDescent="0.2">
      <c r="A147" s="111" t="str">
        <f>Planilha!A147</f>
        <v>10.47</v>
      </c>
      <c r="B147" s="249" t="str">
        <f>Planilha!B147</f>
        <v>Cabo de cobre 0,6/1kV XLP/EPR, # = 50mm² - cor - azul claro.</v>
      </c>
      <c r="C147" s="249"/>
      <c r="D147" s="249"/>
      <c r="E147" s="71">
        <f>Planilha!J147</f>
        <v>0</v>
      </c>
      <c r="F147" s="131"/>
      <c r="G147" s="131"/>
      <c r="H147" s="131"/>
      <c r="I147" s="131"/>
      <c r="J147" s="131"/>
      <c r="K147" s="131"/>
      <c r="L147" s="131"/>
      <c r="M147" s="131"/>
      <c r="N147" s="131"/>
      <c r="O147" s="105">
        <f t="shared" si="14"/>
        <v>0</v>
      </c>
    </row>
    <row r="148" spans="1:15" s="68" customFormat="1" ht="15" customHeight="1" x14ac:dyDescent="0.2">
      <c r="A148" s="111" t="str">
        <f>Planilha!A148</f>
        <v>10.48</v>
      </c>
      <c r="B148" s="249" t="str">
        <f>Planilha!B148</f>
        <v>Cabo de cobre 0,6/1kV XLP/EPR, # = 50mm² - cor - branco.</v>
      </c>
      <c r="C148" s="249"/>
      <c r="D148" s="249"/>
      <c r="E148" s="71">
        <f>Planilha!J148</f>
        <v>0</v>
      </c>
      <c r="F148" s="131"/>
      <c r="G148" s="131"/>
      <c r="H148" s="131"/>
      <c r="I148" s="131"/>
      <c r="J148" s="131"/>
      <c r="K148" s="131"/>
      <c r="L148" s="131"/>
      <c r="M148" s="131"/>
      <c r="N148" s="131"/>
      <c r="O148" s="105">
        <f t="shared" si="14"/>
        <v>0</v>
      </c>
    </row>
    <row r="149" spans="1:15" s="68" customFormat="1" ht="15" customHeight="1" x14ac:dyDescent="0.2">
      <c r="A149" s="111" t="str">
        <f>Planilha!A149</f>
        <v>10.49</v>
      </c>
      <c r="B149" s="249" t="str">
        <f>Planilha!B149</f>
        <v>Cabo de cobre 0,6/1kV XLP/EPR, # = 50mm² - cor - preto.</v>
      </c>
      <c r="C149" s="249"/>
      <c r="D149" s="249"/>
      <c r="E149" s="71">
        <f>Planilha!J149</f>
        <v>0</v>
      </c>
      <c r="F149" s="131"/>
      <c r="G149" s="131"/>
      <c r="H149" s="131"/>
      <c r="I149" s="131"/>
      <c r="J149" s="131"/>
      <c r="K149" s="131"/>
      <c r="L149" s="131"/>
      <c r="M149" s="131"/>
      <c r="N149" s="131"/>
      <c r="O149" s="105">
        <f t="shared" si="14"/>
        <v>0</v>
      </c>
    </row>
    <row r="150" spans="1:15" s="68" customFormat="1" ht="15" customHeight="1" x14ac:dyDescent="0.2">
      <c r="A150" s="111" t="str">
        <f>Planilha!A150</f>
        <v>10.50</v>
      </c>
      <c r="B150" s="249" t="str">
        <f>Planilha!B150</f>
        <v>Cabo de cobre 0,6/1kV XLP/EPR, # = 50mm² - cor - vermelho.</v>
      </c>
      <c r="C150" s="249"/>
      <c r="D150" s="249"/>
      <c r="E150" s="71">
        <f>Planilha!J150</f>
        <v>0</v>
      </c>
      <c r="F150" s="131"/>
      <c r="G150" s="131"/>
      <c r="H150" s="131"/>
      <c r="I150" s="131"/>
      <c r="J150" s="131"/>
      <c r="K150" s="131"/>
      <c r="L150" s="131"/>
      <c r="M150" s="131"/>
      <c r="N150" s="131"/>
      <c r="O150" s="105">
        <f t="shared" si="14"/>
        <v>0</v>
      </c>
    </row>
    <row r="151" spans="1:15" s="68" customFormat="1" ht="15" customHeight="1" x14ac:dyDescent="0.2">
      <c r="A151" s="111" t="str">
        <f>Planilha!A151</f>
        <v>10.51</v>
      </c>
      <c r="B151" s="249" t="str">
        <f>Planilha!B151</f>
        <v>Terminal de cobre de compressão, # = 2,5mm².</v>
      </c>
      <c r="C151" s="249"/>
      <c r="D151" s="249"/>
      <c r="E151" s="71">
        <f>Planilha!J151</f>
        <v>0</v>
      </c>
      <c r="F151" s="131"/>
      <c r="G151" s="131"/>
      <c r="H151" s="131"/>
      <c r="I151" s="131"/>
      <c r="J151" s="131"/>
      <c r="K151" s="131"/>
      <c r="L151" s="131"/>
      <c r="M151" s="131"/>
      <c r="N151" s="131"/>
      <c r="O151" s="105">
        <f t="shared" si="14"/>
        <v>0</v>
      </c>
    </row>
    <row r="152" spans="1:15" s="68" customFormat="1" ht="15" customHeight="1" x14ac:dyDescent="0.2">
      <c r="A152" s="111" t="str">
        <f>Planilha!A152</f>
        <v>10.52</v>
      </c>
      <c r="B152" s="249" t="str">
        <f>Planilha!B152</f>
        <v>Terminal de cobre de compressão, # = 4mm².</v>
      </c>
      <c r="C152" s="249"/>
      <c r="D152" s="249"/>
      <c r="E152" s="71">
        <f>Planilha!J152</f>
        <v>0</v>
      </c>
      <c r="F152" s="131"/>
      <c r="G152" s="131"/>
      <c r="H152" s="131"/>
      <c r="I152" s="131"/>
      <c r="J152" s="131"/>
      <c r="K152" s="131"/>
      <c r="L152" s="131"/>
      <c r="M152" s="131"/>
      <c r="N152" s="131"/>
      <c r="O152" s="105">
        <f t="shared" si="14"/>
        <v>0</v>
      </c>
    </row>
    <row r="153" spans="1:15" s="68" customFormat="1" ht="15" customHeight="1" x14ac:dyDescent="0.2">
      <c r="A153" s="111" t="str">
        <f>Planilha!A153</f>
        <v>10.53</v>
      </c>
      <c r="B153" s="249" t="str">
        <f>Planilha!B153</f>
        <v>Terminal de cobre de compressão, # = 6mm².</v>
      </c>
      <c r="C153" s="249"/>
      <c r="D153" s="249"/>
      <c r="E153" s="71">
        <f>Planilha!J153</f>
        <v>0</v>
      </c>
      <c r="F153" s="131"/>
      <c r="G153" s="131"/>
      <c r="H153" s="131"/>
      <c r="I153" s="131"/>
      <c r="J153" s="131"/>
      <c r="K153" s="131"/>
      <c r="L153" s="131"/>
      <c r="M153" s="131"/>
      <c r="N153" s="131"/>
      <c r="O153" s="105">
        <f t="shared" ref="O153:O181" si="15">SUM(F153:N153)</f>
        <v>0</v>
      </c>
    </row>
    <row r="154" spans="1:15" s="68" customFormat="1" ht="15" customHeight="1" x14ac:dyDescent="0.2">
      <c r="A154" s="111" t="str">
        <f>Planilha!A154</f>
        <v>10.54</v>
      </c>
      <c r="B154" s="249" t="str">
        <f>Planilha!B154</f>
        <v>Terminal de cobre de compressão, # = 16mm².</v>
      </c>
      <c r="C154" s="249"/>
      <c r="D154" s="249"/>
      <c r="E154" s="71">
        <f>Planilha!J154</f>
        <v>0</v>
      </c>
      <c r="F154" s="131"/>
      <c r="G154" s="131"/>
      <c r="H154" s="131"/>
      <c r="I154" s="131"/>
      <c r="J154" s="131"/>
      <c r="K154" s="131"/>
      <c r="L154" s="131"/>
      <c r="M154" s="131"/>
      <c r="N154" s="131"/>
      <c r="O154" s="105">
        <f t="shared" si="15"/>
        <v>0</v>
      </c>
    </row>
    <row r="155" spans="1:15" s="68" customFormat="1" ht="15" customHeight="1" x14ac:dyDescent="0.2">
      <c r="A155" s="111" t="str">
        <f>Planilha!A155</f>
        <v>10.55</v>
      </c>
      <c r="B155" s="249" t="str">
        <f>Planilha!B155</f>
        <v>Terminal de cobre de compressão, # = 25mm².</v>
      </c>
      <c r="C155" s="249"/>
      <c r="D155" s="249"/>
      <c r="E155" s="71">
        <f>Planilha!J155</f>
        <v>0</v>
      </c>
      <c r="F155" s="131"/>
      <c r="G155" s="131"/>
      <c r="H155" s="131"/>
      <c r="I155" s="131"/>
      <c r="J155" s="131"/>
      <c r="K155" s="131"/>
      <c r="L155" s="131"/>
      <c r="M155" s="131"/>
      <c r="N155" s="131"/>
      <c r="O155" s="105">
        <f t="shared" si="15"/>
        <v>0</v>
      </c>
    </row>
    <row r="156" spans="1:15" s="68" customFormat="1" ht="15" customHeight="1" x14ac:dyDescent="0.2">
      <c r="A156" s="111" t="str">
        <f>Planilha!A156</f>
        <v>10.56</v>
      </c>
      <c r="B156" s="249" t="str">
        <f>Planilha!B156</f>
        <v>Terminal de cobre de compressão, # = 50mm².</v>
      </c>
      <c r="C156" s="249"/>
      <c r="D156" s="249"/>
      <c r="E156" s="71">
        <f>Planilha!J156</f>
        <v>0</v>
      </c>
      <c r="F156" s="131"/>
      <c r="G156" s="131"/>
      <c r="H156" s="131"/>
      <c r="I156" s="131"/>
      <c r="J156" s="131"/>
      <c r="K156" s="131"/>
      <c r="L156" s="131"/>
      <c r="M156" s="131"/>
      <c r="N156" s="131"/>
      <c r="O156" s="105">
        <f t="shared" si="15"/>
        <v>0</v>
      </c>
    </row>
    <row r="157" spans="1:15" s="68" customFormat="1" ht="15" customHeight="1" x14ac:dyDescent="0.2">
      <c r="A157" s="111"/>
      <c r="B157" s="250" t="str">
        <f>Planilha!B157</f>
        <v>Quadros</v>
      </c>
      <c r="C157" s="250"/>
      <c r="D157" s="250"/>
      <c r="E157" s="71"/>
      <c r="F157" s="104"/>
      <c r="G157" s="104"/>
      <c r="H157" s="104"/>
      <c r="I157" s="104"/>
      <c r="J157" s="104"/>
      <c r="K157" s="104"/>
      <c r="L157" s="104"/>
      <c r="M157" s="104"/>
      <c r="N157" s="104"/>
      <c r="O157" s="105"/>
    </row>
    <row r="158" spans="1:15" s="68" customFormat="1" ht="15" customHeight="1" x14ac:dyDescent="0.2">
      <c r="A158" s="111" t="str">
        <f>Planilha!A158</f>
        <v>10.57</v>
      </c>
      <c r="B158" s="249" t="str">
        <f>Planilha!B158</f>
        <v>Quadro de entrada de sobrepor c/ barramento trifásico 225A p/ 24 disjuntores.</v>
      </c>
      <c r="C158" s="249"/>
      <c r="D158" s="249"/>
      <c r="E158" s="71">
        <f>Planilha!J158</f>
        <v>0</v>
      </c>
      <c r="F158" s="131"/>
      <c r="G158" s="131"/>
      <c r="H158" s="131"/>
      <c r="I158" s="131"/>
      <c r="J158" s="131"/>
      <c r="K158" s="131"/>
      <c r="L158" s="131"/>
      <c r="M158" s="131"/>
      <c r="N158" s="131"/>
      <c r="O158" s="105">
        <f t="shared" si="15"/>
        <v>0</v>
      </c>
    </row>
    <row r="159" spans="1:15" s="68" customFormat="1" ht="15" customHeight="1" x14ac:dyDescent="0.2">
      <c r="A159" s="111" t="str">
        <f>Planilha!A159</f>
        <v>10.58</v>
      </c>
      <c r="B159" s="249" t="str">
        <f>Planilha!B159</f>
        <v>Quadro de distribuição de sobrepor c/ barramento trifásico 150A p/ 30 disjuntores.</v>
      </c>
      <c r="C159" s="249"/>
      <c r="D159" s="249"/>
      <c r="E159" s="71">
        <f>Planilha!J159</f>
        <v>0</v>
      </c>
      <c r="F159" s="131"/>
      <c r="G159" s="131"/>
      <c r="H159" s="131"/>
      <c r="I159" s="131"/>
      <c r="J159" s="131"/>
      <c r="K159" s="131"/>
      <c r="L159" s="131"/>
      <c r="M159" s="131"/>
      <c r="N159" s="131"/>
      <c r="O159" s="105">
        <f t="shared" si="15"/>
        <v>0</v>
      </c>
    </row>
    <row r="160" spans="1:15" s="68" customFormat="1" ht="15" customHeight="1" x14ac:dyDescent="0.2">
      <c r="A160" s="111" t="str">
        <f>Planilha!A160</f>
        <v>10.59</v>
      </c>
      <c r="B160" s="249" t="str">
        <f>Planilha!B160</f>
        <v>Quadro de distribuição de embutir c/ barramento trifásico 150A p/ 42 disjuntores.</v>
      </c>
      <c r="C160" s="249"/>
      <c r="D160" s="249"/>
      <c r="E160" s="71">
        <f>Planilha!J160</f>
        <v>0</v>
      </c>
      <c r="F160" s="131"/>
      <c r="G160" s="131"/>
      <c r="H160" s="131"/>
      <c r="I160" s="131"/>
      <c r="J160" s="131"/>
      <c r="K160" s="131"/>
      <c r="L160" s="131"/>
      <c r="M160" s="131"/>
      <c r="N160" s="131"/>
      <c r="O160" s="105">
        <f t="shared" si="15"/>
        <v>0</v>
      </c>
    </row>
    <row r="161" spans="1:15" s="68" customFormat="1" ht="15" customHeight="1" x14ac:dyDescent="0.2">
      <c r="A161" s="111" t="str">
        <f>Planilha!A161</f>
        <v>10.60</v>
      </c>
      <c r="B161" s="249" t="str">
        <f>Planilha!B161</f>
        <v>Disjuntor tripolar termomagnético - NEMA, 70A, curva C.</v>
      </c>
      <c r="C161" s="249"/>
      <c r="D161" s="249"/>
      <c r="E161" s="71">
        <f>Planilha!J161</f>
        <v>0</v>
      </c>
      <c r="F161" s="131"/>
      <c r="G161" s="131"/>
      <c r="H161" s="131"/>
      <c r="I161" s="131"/>
      <c r="J161" s="131"/>
      <c r="K161" s="131"/>
      <c r="L161" s="131"/>
      <c r="M161" s="131"/>
      <c r="N161" s="131"/>
      <c r="O161" s="105">
        <f t="shared" si="15"/>
        <v>0</v>
      </c>
    </row>
    <row r="162" spans="1:15" s="68" customFormat="1" ht="15" customHeight="1" x14ac:dyDescent="0.2">
      <c r="A162" s="111" t="str">
        <f>Planilha!A162</f>
        <v>10.61</v>
      </c>
      <c r="B162" s="249" t="str">
        <f>Planilha!B162</f>
        <v>Disjuntor tripolar termomagnético - NEMA, 125A, curva C.</v>
      </c>
      <c r="C162" s="249"/>
      <c r="D162" s="249"/>
      <c r="E162" s="71">
        <f>Planilha!J162</f>
        <v>0</v>
      </c>
      <c r="F162" s="131"/>
      <c r="G162" s="131"/>
      <c r="H162" s="131"/>
      <c r="I162" s="131"/>
      <c r="J162" s="131"/>
      <c r="K162" s="131"/>
      <c r="L162" s="131"/>
      <c r="M162" s="131"/>
      <c r="N162" s="131"/>
      <c r="O162" s="105">
        <f t="shared" si="15"/>
        <v>0</v>
      </c>
    </row>
    <row r="163" spans="1:15" s="68" customFormat="1" ht="15" customHeight="1" x14ac:dyDescent="0.2">
      <c r="A163" s="111" t="str">
        <f>Planilha!A163</f>
        <v>10.62</v>
      </c>
      <c r="B163" s="249" t="str">
        <f>Planilha!B163</f>
        <v>Disjuntor tripolar termomagnético - norma DIN, 63A, curva C.</v>
      </c>
      <c r="C163" s="249"/>
      <c r="D163" s="249"/>
      <c r="E163" s="71">
        <f>Planilha!J163</f>
        <v>0</v>
      </c>
      <c r="F163" s="131"/>
      <c r="G163" s="131"/>
      <c r="H163" s="131"/>
      <c r="I163" s="131"/>
      <c r="J163" s="131"/>
      <c r="K163" s="131"/>
      <c r="L163" s="131"/>
      <c r="M163" s="131"/>
      <c r="N163" s="131"/>
      <c r="O163" s="105">
        <f t="shared" si="15"/>
        <v>0</v>
      </c>
    </row>
    <row r="164" spans="1:15" s="68" customFormat="1" ht="15" customHeight="1" x14ac:dyDescent="0.2">
      <c r="A164" s="111" t="str">
        <f>Planilha!A164</f>
        <v>10.63</v>
      </c>
      <c r="B164" s="249" t="str">
        <f>Planilha!B164</f>
        <v>Disjuntor tripolar termomagnético - norma DIN, 125A, curva C.</v>
      </c>
      <c r="C164" s="249"/>
      <c r="D164" s="249"/>
      <c r="E164" s="71">
        <f>Planilha!J164</f>
        <v>0</v>
      </c>
      <c r="F164" s="131"/>
      <c r="G164" s="131"/>
      <c r="H164" s="131"/>
      <c r="I164" s="131"/>
      <c r="J164" s="131"/>
      <c r="K164" s="131"/>
      <c r="L164" s="131"/>
      <c r="M164" s="131"/>
      <c r="N164" s="131"/>
      <c r="O164" s="105">
        <f t="shared" si="15"/>
        <v>0</v>
      </c>
    </row>
    <row r="165" spans="1:15" s="68" customFormat="1" ht="15" customHeight="1" x14ac:dyDescent="0.2">
      <c r="A165" s="111" t="str">
        <f>Planilha!A165</f>
        <v>10.64</v>
      </c>
      <c r="B165" s="249" t="str">
        <f>Planilha!B165</f>
        <v>Disjuntor bipolar termomagnético - norma DIN, 40A, curva C.</v>
      </c>
      <c r="C165" s="249"/>
      <c r="D165" s="249"/>
      <c r="E165" s="71">
        <f>Planilha!J165</f>
        <v>0</v>
      </c>
      <c r="F165" s="131"/>
      <c r="G165" s="131"/>
      <c r="H165" s="131"/>
      <c r="I165" s="131"/>
      <c r="J165" s="131"/>
      <c r="K165" s="131"/>
      <c r="L165" s="131"/>
      <c r="M165" s="131"/>
      <c r="N165" s="131"/>
      <c r="O165" s="105">
        <f t="shared" si="15"/>
        <v>0</v>
      </c>
    </row>
    <row r="166" spans="1:15" s="68" customFormat="1" ht="15" customHeight="1" x14ac:dyDescent="0.2">
      <c r="A166" s="111" t="str">
        <f>Planilha!A166</f>
        <v>10.65</v>
      </c>
      <c r="B166" s="249" t="str">
        <f>Planilha!B166</f>
        <v>Disjuntor bipolar termomagnético - norma DIN, 16A, curva C.</v>
      </c>
      <c r="C166" s="249"/>
      <c r="D166" s="249"/>
      <c r="E166" s="71">
        <f>Planilha!J166</f>
        <v>0</v>
      </c>
      <c r="F166" s="131"/>
      <c r="G166" s="131"/>
      <c r="H166" s="131"/>
      <c r="I166" s="131"/>
      <c r="J166" s="131"/>
      <c r="K166" s="131"/>
      <c r="L166" s="131"/>
      <c r="M166" s="131"/>
      <c r="N166" s="131"/>
      <c r="O166" s="105">
        <f t="shared" si="15"/>
        <v>0</v>
      </c>
    </row>
    <row r="167" spans="1:15" s="68" customFormat="1" ht="15" customHeight="1" x14ac:dyDescent="0.2">
      <c r="A167" s="111" t="str">
        <f>Planilha!A167</f>
        <v>10.66</v>
      </c>
      <c r="B167" s="249" t="str">
        <f>Planilha!B167</f>
        <v>Disjuntor unipolar termomagnético - norma DIN, 16A, curva C.</v>
      </c>
      <c r="C167" s="249"/>
      <c r="D167" s="249"/>
      <c r="E167" s="71">
        <f>Planilha!J167</f>
        <v>0</v>
      </c>
      <c r="F167" s="131"/>
      <c r="G167" s="131"/>
      <c r="H167" s="131"/>
      <c r="I167" s="131"/>
      <c r="J167" s="131"/>
      <c r="K167" s="131"/>
      <c r="L167" s="131"/>
      <c r="M167" s="131"/>
      <c r="N167" s="131"/>
      <c r="O167" s="105">
        <f t="shared" si="15"/>
        <v>0</v>
      </c>
    </row>
    <row r="168" spans="1:15" s="68" customFormat="1" ht="15" customHeight="1" x14ac:dyDescent="0.2">
      <c r="A168" s="111" t="str">
        <f>Planilha!A168</f>
        <v>10.67</v>
      </c>
      <c r="B168" s="249" t="str">
        <f>Planilha!B168</f>
        <v>Disjuntor unipolar termomagnético - norma DIN, 32A, curva C.</v>
      </c>
      <c r="C168" s="249"/>
      <c r="D168" s="249"/>
      <c r="E168" s="71">
        <f>Planilha!J168</f>
        <v>0</v>
      </c>
      <c r="F168" s="131"/>
      <c r="G168" s="131"/>
      <c r="H168" s="131"/>
      <c r="I168" s="131"/>
      <c r="J168" s="131"/>
      <c r="K168" s="131"/>
      <c r="L168" s="131"/>
      <c r="M168" s="131"/>
      <c r="N168" s="131"/>
      <c r="O168" s="105">
        <f t="shared" si="15"/>
        <v>0</v>
      </c>
    </row>
    <row r="169" spans="1:15" s="68" customFormat="1" ht="15" customHeight="1" x14ac:dyDescent="0.2">
      <c r="A169" s="111" t="str">
        <f>Planilha!A169</f>
        <v>10.68</v>
      </c>
      <c r="B169" s="249" t="str">
        <f>Planilha!B169</f>
        <v>Dispositivo de proteção contra surto - classe I/II - 275V - Imax = 60kA; In = 20kA.</v>
      </c>
      <c r="C169" s="249"/>
      <c r="D169" s="249"/>
      <c r="E169" s="71">
        <f>Planilha!J169</f>
        <v>0</v>
      </c>
      <c r="F169" s="131"/>
      <c r="G169" s="131"/>
      <c r="H169" s="131"/>
      <c r="I169" s="131"/>
      <c r="J169" s="131"/>
      <c r="K169" s="131"/>
      <c r="L169" s="131"/>
      <c r="M169" s="131"/>
      <c r="N169" s="131"/>
      <c r="O169" s="105">
        <f t="shared" si="15"/>
        <v>0</v>
      </c>
    </row>
    <row r="170" spans="1:15" s="68" customFormat="1" ht="15" customHeight="1" x14ac:dyDescent="0.2">
      <c r="A170" s="111"/>
      <c r="B170" s="250" t="str">
        <f>Planilha!B170</f>
        <v>Iluminação e Tomadas</v>
      </c>
      <c r="C170" s="250"/>
      <c r="D170" s="250"/>
      <c r="E170" s="71"/>
      <c r="F170" s="104"/>
      <c r="G170" s="104"/>
      <c r="H170" s="104"/>
      <c r="I170" s="104"/>
      <c r="J170" s="104"/>
      <c r="K170" s="104"/>
      <c r="L170" s="104"/>
      <c r="M170" s="104"/>
      <c r="N170" s="104"/>
      <c r="O170" s="105"/>
    </row>
    <row r="171" spans="1:15" s="68" customFormat="1" ht="15" customHeight="1" x14ac:dyDescent="0.2">
      <c r="A171" s="111" t="str">
        <f>Planilha!A171</f>
        <v>10.69</v>
      </c>
      <c r="B171" s="249" t="str">
        <f>Planilha!B171</f>
        <v>Luminária tipo 01 - de embutir de LED, 36W - 4000K / 4190lm (referência Lumicenter EHT43-E4000840).</v>
      </c>
      <c r="C171" s="249"/>
      <c r="D171" s="249"/>
      <c r="E171" s="71">
        <f>Planilha!J171</f>
        <v>0</v>
      </c>
      <c r="F171" s="131"/>
      <c r="G171" s="131"/>
      <c r="H171" s="131"/>
      <c r="I171" s="131"/>
      <c r="J171" s="131"/>
      <c r="K171" s="131"/>
      <c r="L171" s="131"/>
      <c r="M171" s="131"/>
      <c r="N171" s="131"/>
      <c r="O171" s="105">
        <f t="shared" si="15"/>
        <v>0</v>
      </c>
    </row>
    <row r="172" spans="1:15" s="68" customFormat="1" ht="30" customHeight="1" x14ac:dyDescent="0.2">
      <c r="A172" s="111" t="str">
        <f>Planilha!A172</f>
        <v>10.70</v>
      </c>
      <c r="B172" s="249" t="str">
        <f>Planilha!B172</f>
        <v>Luminária tipo 02 - Spot de embutir de LED downlight, 10W - 4000K / 800lm (referência Ledvance Spotlight - 7012909).</v>
      </c>
      <c r="C172" s="249"/>
      <c r="D172" s="249"/>
      <c r="E172" s="71">
        <f>Planilha!J172</f>
        <v>0</v>
      </c>
      <c r="F172" s="131"/>
      <c r="G172" s="131"/>
      <c r="H172" s="131"/>
      <c r="I172" s="131"/>
      <c r="J172" s="131"/>
      <c r="K172" s="131"/>
      <c r="L172" s="131"/>
      <c r="M172" s="131"/>
      <c r="N172" s="131"/>
      <c r="O172" s="105">
        <f t="shared" si="15"/>
        <v>0</v>
      </c>
    </row>
    <row r="173" spans="1:15" s="68" customFormat="1" ht="15" customHeight="1" x14ac:dyDescent="0.2">
      <c r="A173" s="111" t="str">
        <f>Planilha!A173</f>
        <v>10.71</v>
      </c>
      <c r="B173" s="249" t="str">
        <f>Planilha!B173</f>
        <v>Bloco de iluminação de emergência de LED, 2W - autonomia mínima de 3 horas.</v>
      </c>
      <c r="C173" s="249"/>
      <c r="D173" s="249"/>
      <c r="E173" s="71">
        <f>Planilha!J173</f>
        <v>0</v>
      </c>
      <c r="F173" s="131"/>
      <c r="G173" s="131"/>
      <c r="H173" s="131"/>
      <c r="I173" s="131"/>
      <c r="J173" s="131"/>
      <c r="K173" s="131"/>
      <c r="L173" s="131"/>
      <c r="M173" s="131"/>
      <c r="N173" s="131"/>
      <c r="O173" s="105">
        <f t="shared" si="15"/>
        <v>0</v>
      </c>
    </row>
    <row r="174" spans="1:15" s="68" customFormat="1" ht="15" customHeight="1" x14ac:dyDescent="0.2">
      <c r="A174" s="111" t="str">
        <f>Planilha!A174</f>
        <v>10.72</v>
      </c>
      <c r="B174" s="249" t="str">
        <f>Planilha!B174</f>
        <v>Interruptor 1 tecla paralelo (inclusive suporte e espelho).</v>
      </c>
      <c r="C174" s="249"/>
      <c r="D174" s="249"/>
      <c r="E174" s="71">
        <f>Planilha!J174</f>
        <v>0</v>
      </c>
      <c r="F174" s="131"/>
      <c r="G174" s="131"/>
      <c r="H174" s="131"/>
      <c r="I174" s="131"/>
      <c r="J174" s="131"/>
      <c r="K174" s="131"/>
      <c r="L174" s="131"/>
      <c r="M174" s="131"/>
      <c r="N174" s="131"/>
      <c r="O174" s="105">
        <f t="shared" si="15"/>
        <v>0</v>
      </c>
    </row>
    <row r="175" spans="1:15" s="68" customFormat="1" ht="15" customHeight="1" x14ac:dyDescent="0.2">
      <c r="A175" s="111" t="str">
        <f>Planilha!A175</f>
        <v>10.73</v>
      </c>
      <c r="B175" s="249" t="str">
        <f>Planilha!B175</f>
        <v>Interruptor 2 teclas simples e paralelo (inclusive suporte e espelho).</v>
      </c>
      <c r="C175" s="249"/>
      <c r="D175" s="249"/>
      <c r="E175" s="71">
        <f>Planilha!J175</f>
        <v>0</v>
      </c>
      <c r="F175" s="131"/>
      <c r="G175" s="131"/>
      <c r="H175" s="131"/>
      <c r="I175" s="131"/>
      <c r="J175" s="131"/>
      <c r="K175" s="131"/>
      <c r="L175" s="131"/>
      <c r="M175" s="131"/>
      <c r="N175" s="131"/>
      <c r="O175" s="105">
        <f t="shared" si="15"/>
        <v>0</v>
      </c>
    </row>
    <row r="176" spans="1:15" s="68" customFormat="1" ht="15" customHeight="1" x14ac:dyDescent="0.2">
      <c r="A176" s="111" t="str">
        <f>Planilha!A176</f>
        <v>10.74</v>
      </c>
      <c r="B176" s="249" t="str">
        <f>Planilha!B176</f>
        <v>Interruptor 1 tecla simples e paralelo (inclusive suporte e espelho).</v>
      </c>
      <c r="C176" s="249"/>
      <c r="D176" s="249"/>
      <c r="E176" s="71">
        <f>Planilha!J176</f>
        <v>0</v>
      </c>
      <c r="F176" s="131"/>
      <c r="G176" s="131"/>
      <c r="H176" s="131"/>
      <c r="I176" s="131"/>
      <c r="J176" s="131"/>
      <c r="K176" s="131"/>
      <c r="L176" s="131"/>
      <c r="M176" s="131"/>
      <c r="N176" s="131"/>
      <c r="O176" s="105">
        <f t="shared" si="15"/>
        <v>0</v>
      </c>
    </row>
    <row r="177" spans="1:15" s="68" customFormat="1" ht="15" customHeight="1" x14ac:dyDescent="0.2">
      <c r="A177" s="111" t="str">
        <f>Planilha!A177</f>
        <v>10.75</v>
      </c>
      <c r="B177" s="249" t="str">
        <f>Planilha!B177</f>
        <v>Interruptor 2 teclas simples e paralelo (inclusive suporte e espelho).</v>
      </c>
      <c r="C177" s="249"/>
      <c r="D177" s="249"/>
      <c r="E177" s="71">
        <f>Planilha!J177</f>
        <v>0</v>
      </c>
      <c r="F177" s="131"/>
      <c r="G177" s="131"/>
      <c r="H177" s="131"/>
      <c r="I177" s="131"/>
      <c r="J177" s="131"/>
      <c r="K177" s="131"/>
      <c r="L177" s="131"/>
      <c r="M177" s="131"/>
      <c r="N177" s="131"/>
      <c r="O177" s="105">
        <f t="shared" si="15"/>
        <v>0</v>
      </c>
    </row>
    <row r="178" spans="1:15" s="68" customFormat="1" ht="15" customHeight="1" x14ac:dyDescent="0.2">
      <c r="A178" s="111" t="str">
        <f>Planilha!A178</f>
        <v>10.76</v>
      </c>
      <c r="B178" s="249" t="str">
        <f>Planilha!B178</f>
        <v>Interruptor 3 teclas simples e paralelo (inclusive suporte e espelho).</v>
      </c>
      <c r="C178" s="249"/>
      <c r="D178" s="249"/>
      <c r="E178" s="71">
        <f>Planilha!J178</f>
        <v>0</v>
      </c>
      <c r="F178" s="131"/>
      <c r="G178" s="131"/>
      <c r="H178" s="131"/>
      <c r="I178" s="131"/>
      <c r="J178" s="131"/>
      <c r="K178" s="131"/>
      <c r="L178" s="131"/>
      <c r="M178" s="131"/>
      <c r="N178" s="131"/>
      <c r="O178" s="105">
        <f t="shared" si="15"/>
        <v>0</v>
      </c>
    </row>
    <row r="179" spans="1:15" s="68" customFormat="1" ht="15" customHeight="1" x14ac:dyDescent="0.2">
      <c r="A179" s="111" t="str">
        <f>Planilha!A179</f>
        <v>10.77</v>
      </c>
      <c r="B179" s="249" t="str">
        <f>Planilha!B179</f>
        <v>Tomada hexagonal 2P + T, 10A (NBR14136) (inclusive suporte e espelho).</v>
      </c>
      <c r="C179" s="249"/>
      <c r="D179" s="249"/>
      <c r="E179" s="71">
        <f>Planilha!J179</f>
        <v>0</v>
      </c>
      <c r="F179" s="131"/>
      <c r="G179" s="131"/>
      <c r="H179" s="131"/>
      <c r="I179" s="131"/>
      <c r="J179" s="131"/>
      <c r="K179" s="131"/>
      <c r="L179" s="131"/>
      <c r="M179" s="131"/>
      <c r="N179" s="131"/>
      <c r="O179" s="105">
        <f t="shared" si="15"/>
        <v>0</v>
      </c>
    </row>
    <row r="180" spans="1:15" s="68" customFormat="1" ht="15" customHeight="1" x14ac:dyDescent="0.2">
      <c r="A180" s="111" t="str">
        <f>Planilha!A180</f>
        <v>10.78</v>
      </c>
      <c r="B180" s="249" t="str">
        <f>Planilha!B180</f>
        <v>Tomada hexagonal 2P + T, 20A (NBR14136) (inclusive suporte e espelho).</v>
      </c>
      <c r="C180" s="249"/>
      <c r="D180" s="249"/>
      <c r="E180" s="71">
        <f>Planilha!J180</f>
        <v>0</v>
      </c>
      <c r="F180" s="131"/>
      <c r="G180" s="131"/>
      <c r="H180" s="131"/>
      <c r="I180" s="131"/>
      <c r="J180" s="131"/>
      <c r="K180" s="131"/>
      <c r="L180" s="131"/>
      <c r="M180" s="131"/>
      <c r="N180" s="131"/>
      <c r="O180" s="105">
        <f t="shared" si="15"/>
        <v>0</v>
      </c>
    </row>
    <row r="181" spans="1:15" s="68" customFormat="1" ht="15" customHeight="1" x14ac:dyDescent="0.2">
      <c r="A181" s="111" t="str">
        <f>Planilha!A181</f>
        <v>10.79</v>
      </c>
      <c r="B181" s="249" t="str">
        <f>Planilha!B181</f>
        <v>Tomada hexagonal para piso 2P + T2P + T, 10A (inclusive suporte e espelho em metal).</v>
      </c>
      <c r="C181" s="249"/>
      <c r="D181" s="249"/>
      <c r="E181" s="71">
        <f>Planilha!J181</f>
        <v>0</v>
      </c>
      <c r="F181" s="131"/>
      <c r="G181" s="131"/>
      <c r="H181" s="131"/>
      <c r="I181" s="131"/>
      <c r="J181" s="131"/>
      <c r="K181" s="131"/>
      <c r="L181" s="131"/>
      <c r="M181" s="131"/>
      <c r="N181" s="131"/>
      <c r="O181" s="105">
        <f t="shared" si="15"/>
        <v>0</v>
      </c>
    </row>
    <row r="182" spans="1:15" s="68" customFormat="1" ht="15" customHeight="1" x14ac:dyDescent="0.2">
      <c r="A182" s="111"/>
      <c r="B182" s="250" t="s">
        <v>6</v>
      </c>
      <c r="C182" s="250"/>
      <c r="D182" s="250"/>
      <c r="E182" s="108">
        <f>SUM(E97:E181)</f>
        <v>0</v>
      </c>
      <c r="F182" s="108">
        <f t="shared" ref="F182:N182" si="16">SUMPRODUCT($E$97:$E$181, F97:F181)</f>
        <v>0</v>
      </c>
      <c r="G182" s="108">
        <f t="shared" si="16"/>
        <v>0</v>
      </c>
      <c r="H182" s="108">
        <f t="shared" si="16"/>
        <v>0</v>
      </c>
      <c r="I182" s="108">
        <f t="shared" si="16"/>
        <v>0</v>
      </c>
      <c r="J182" s="108">
        <f t="shared" si="16"/>
        <v>0</v>
      </c>
      <c r="K182" s="108">
        <f t="shared" si="16"/>
        <v>0</v>
      </c>
      <c r="L182" s="108">
        <f t="shared" si="16"/>
        <v>0</v>
      </c>
      <c r="M182" s="108">
        <f t="shared" si="16"/>
        <v>0</v>
      </c>
      <c r="N182" s="108">
        <f t="shared" si="16"/>
        <v>0</v>
      </c>
      <c r="O182" s="108">
        <f>SUM(F182:N182)</f>
        <v>0</v>
      </c>
    </row>
    <row r="183" spans="1:15" s="68" customFormat="1" ht="15" customHeight="1" x14ac:dyDescent="0.2">
      <c r="A183" s="257"/>
      <c r="B183" s="258"/>
      <c r="C183" s="258"/>
      <c r="D183" s="258"/>
      <c r="E183" s="258"/>
      <c r="F183" s="258"/>
      <c r="G183" s="258"/>
      <c r="H183" s="258"/>
      <c r="I183" s="258"/>
      <c r="J183" s="258"/>
      <c r="K183" s="258"/>
      <c r="L183" s="258"/>
      <c r="M183" s="258"/>
      <c r="N183" s="258"/>
      <c r="O183" s="259"/>
    </row>
    <row r="184" spans="1:15" s="68" customFormat="1" ht="15" customHeight="1" x14ac:dyDescent="0.2">
      <c r="A184" s="117" t="s">
        <v>30</v>
      </c>
      <c r="B184" s="260" t="s">
        <v>31</v>
      </c>
      <c r="C184" s="260"/>
      <c r="D184" s="260"/>
      <c r="E184" s="260"/>
      <c r="F184" s="260"/>
      <c r="G184" s="260"/>
      <c r="H184" s="260"/>
      <c r="I184" s="260"/>
      <c r="J184" s="260"/>
      <c r="K184" s="260"/>
      <c r="L184" s="260"/>
      <c r="M184" s="260"/>
      <c r="N184" s="260"/>
      <c r="O184" s="260"/>
    </row>
    <row r="185" spans="1:15" s="68" customFormat="1" ht="15" customHeight="1" x14ac:dyDescent="0.2">
      <c r="A185" s="111"/>
      <c r="B185" s="250" t="str">
        <f>Planilha!B185</f>
        <v>Eletrodutos, Perfilados e Caixas</v>
      </c>
      <c r="C185" s="250"/>
      <c r="D185" s="250"/>
      <c r="E185" s="71"/>
      <c r="F185" s="114"/>
      <c r="G185" s="114"/>
      <c r="H185" s="114"/>
      <c r="I185" s="115"/>
      <c r="J185" s="114"/>
      <c r="K185" s="114"/>
      <c r="L185" s="114"/>
      <c r="M185" s="114"/>
      <c r="N185" s="114"/>
      <c r="O185" s="105"/>
    </row>
    <row r="186" spans="1:15" s="68" customFormat="1" ht="15" customHeight="1" x14ac:dyDescent="0.2">
      <c r="A186" s="111" t="str">
        <f>Planilha!A186</f>
        <v>11.1</v>
      </c>
      <c r="B186" s="249" t="str">
        <f>Planilha!B186</f>
        <v>Eletroduto flexível leve ¾".</v>
      </c>
      <c r="C186" s="249"/>
      <c r="D186" s="249"/>
      <c r="E186" s="71">
        <f>Planilha!J186</f>
        <v>0</v>
      </c>
      <c r="F186" s="131"/>
      <c r="G186" s="131"/>
      <c r="H186" s="131"/>
      <c r="I186" s="131"/>
      <c r="J186" s="131"/>
      <c r="K186" s="131"/>
      <c r="L186" s="131"/>
      <c r="M186" s="131"/>
      <c r="N186" s="131"/>
      <c r="O186" s="118">
        <f t="shared" ref="O186:O191" si="17">SUM(F186:N186)</f>
        <v>0</v>
      </c>
    </row>
    <row r="187" spans="1:15" s="68" customFormat="1" ht="15" customHeight="1" x14ac:dyDescent="0.2">
      <c r="A187" s="111" t="str">
        <f>Planilha!A187</f>
        <v>11.2</v>
      </c>
      <c r="B187" s="249" t="str">
        <f>Planilha!B187</f>
        <v>Eletroduto flexível leve 1".</v>
      </c>
      <c r="C187" s="249"/>
      <c r="D187" s="249"/>
      <c r="E187" s="71">
        <f>Planilha!J187</f>
        <v>0</v>
      </c>
      <c r="F187" s="131"/>
      <c r="G187" s="131"/>
      <c r="H187" s="131"/>
      <c r="I187" s="131"/>
      <c r="J187" s="131"/>
      <c r="K187" s="131"/>
      <c r="L187" s="131"/>
      <c r="M187" s="131"/>
      <c r="N187" s="131"/>
      <c r="O187" s="118">
        <f t="shared" si="17"/>
        <v>0</v>
      </c>
    </row>
    <row r="188" spans="1:15" s="68" customFormat="1" ht="15" customHeight="1" x14ac:dyDescent="0.2">
      <c r="A188" s="111" t="str">
        <f>Planilha!A188</f>
        <v>11.3</v>
      </c>
      <c r="B188" s="249" t="str">
        <f>Planilha!B188</f>
        <v>Perfilado perfurado com aba virada, 38 x 38mm, chapa 22 - c/ ganchos, conexões e acessórios de fixação.</v>
      </c>
      <c r="C188" s="249"/>
      <c r="D188" s="249"/>
      <c r="E188" s="71">
        <f>Planilha!J188</f>
        <v>0</v>
      </c>
      <c r="F188" s="131"/>
      <c r="G188" s="131"/>
      <c r="H188" s="131"/>
      <c r="I188" s="131"/>
      <c r="J188" s="131"/>
      <c r="K188" s="131"/>
      <c r="L188" s="131"/>
      <c r="M188" s="131"/>
      <c r="N188" s="131"/>
      <c r="O188" s="118">
        <f t="shared" si="17"/>
        <v>0</v>
      </c>
    </row>
    <row r="189" spans="1:15" s="68" customFormat="1" ht="15" customHeight="1" x14ac:dyDescent="0.2">
      <c r="A189" s="111" t="str">
        <f>Planilha!A189</f>
        <v>11.4</v>
      </c>
      <c r="B189" s="249" t="str">
        <f>Planilha!B189</f>
        <v>Caixa PCV 4 x 2.</v>
      </c>
      <c r="C189" s="249"/>
      <c r="D189" s="249"/>
      <c r="E189" s="71">
        <f>Planilha!J189</f>
        <v>0</v>
      </c>
      <c r="F189" s="131"/>
      <c r="G189" s="131"/>
      <c r="H189" s="131"/>
      <c r="I189" s="131"/>
      <c r="J189" s="131"/>
      <c r="K189" s="131"/>
      <c r="L189" s="131"/>
      <c r="M189" s="131"/>
      <c r="N189" s="131"/>
      <c r="O189" s="118">
        <f t="shared" si="17"/>
        <v>0</v>
      </c>
    </row>
    <row r="190" spans="1:15" s="68" customFormat="1" ht="15" customHeight="1" x14ac:dyDescent="0.2">
      <c r="A190" s="111" t="str">
        <f>Planilha!A190</f>
        <v>11.5</v>
      </c>
      <c r="B190" s="249" t="str">
        <f>Planilha!B190</f>
        <v>Suporte parafusado 4 x 2, com placa p/ 2 posições.</v>
      </c>
      <c r="C190" s="249"/>
      <c r="D190" s="249"/>
      <c r="E190" s="71">
        <f>Planilha!J190</f>
        <v>0</v>
      </c>
      <c r="F190" s="131"/>
      <c r="G190" s="131"/>
      <c r="H190" s="131"/>
      <c r="I190" s="131"/>
      <c r="J190" s="131"/>
      <c r="K190" s="131"/>
      <c r="L190" s="131"/>
      <c r="M190" s="131"/>
      <c r="N190" s="131"/>
      <c r="O190" s="118">
        <f t="shared" si="17"/>
        <v>0</v>
      </c>
    </row>
    <row r="191" spans="1:15" s="68" customFormat="1" ht="15" customHeight="1" x14ac:dyDescent="0.2">
      <c r="A191" s="111" t="str">
        <f>Planilha!A191</f>
        <v>11.6</v>
      </c>
      <c r="B191" s="249" t="str">
        <f>Planilha!B191</f>
        <v>Caixa PCV 4 x 4.</v>
      </c>
      <c r="C191" s="249"/>
      <c r="D191" s="249"/>
      <c r="E191" s="71">
        <f>Planilha!J191</f>
        <v>0</v>
      </c>
      <c r="F191" s="131"/>
      <c r="G191" s="131"/>
      <c r="H191" s="131"/>
      <c r="I191" s="131"/>
      <c r="J191" s="131"/>
      <c r="K191" s="131"/>
      <c r="L191" s="131"/>
      <c r="M191" s="131"/>
      <c r="N191" s="131"/>
      <c r="O191" s="118">
        <f t="shared" si="17"/>
        <v>0</v>
      </c>
    </row>
    <row r="192" spans="1:15" s="68" customFormat="1" ht="15" customHeight="1" x14ac:dyDescent="0.2">
      <c r="A192" s="111"/>
      <c r="B192" s="250" t="str">
        <f>Planilha!B192</f>
        <v>Tomadas e Conexões</v>
      </c>
      <c r="C192" s="250"/>
      <c r="D192" s="250"/>
      <c r="E192" s="71"/>
      <c r="F192" s="104"/>
      <c r="G192" s="104"/>
      <c r="H192" s="104"/>
      <c r="I192" s="104"/>
      <c r="J192" s="104"/>
      <c r="K192" s="104"/>
      <c r="L192" s="104"/>
      <c r="M192" s="104"/>
      <c r="N192" s="104"/>
      <c r="O192" s="119"/>
    </row>
    <row r="193" spans="1:15" s="68" customFormat="1" ht="15" customHeight="1" x14ac:dyDescent="0.2">
      <c r="A193" s="111" t="str">
        <f>Planilha!A193</f>
        <v>11.7</v>
      </c>
      <c r="B193" s="249" t="str">
        <f>Planilha!B193</f>
        <v>Tomada RJ45, Gigalan Cat.6 Premium. Referência Furukawa.</v>
      </c>
      <c r="C193" s="249"/>
      <c r="D193" s="249"/>
      <c r="E193" s="71">
        <f>Planilha!J193</f>
        <v>0</v>
      </c>
      <c r="F193" s="131"/>
      <c r="G193" s="131"/>
      <c r="H193" s="131"/>
      <c r="I193" s="131"/>
      <c r="J193" s="131"/>
      <c r="K193" s="131"/>
      <c r="L193" s="131"/>
      <c r="M193" s="131"/>
      <c r="N193" s="131"/>
      <c r="O193" s="118">
        <f t="shared" ref="O193:O194" si="18">SUM(F193:N193)</f>
        <v>0</v>
      </c>
    </row>
    <row r="194" spans="1:15" s="68" customFormat="1" ht="15" customHeight="1" x14ac:dyDescent="0.2">
      <c r="A194" s="111" t="str">
        <f>Planilha!A194</f>
        <v>11.8</v>
      </c>
      <c r="B194" s="249" t="str">
        <f>Planilha!B194</f>
        <v>Tomada dupla para lógica no piso, metal, RJ45</v>
      </c>
      <c r="C194" s="249"/>
      <c r="D194" s="249"/>
      <c r="E194" s="71">
        <f>Planilha!J194</f>
        <v>0</v>
      </c>
      <c r="F194" s="131"/>
      <c r="G194" s="131"/>
      <c r="H194" s="131"/>
      <c r="I194" s="131"/>
      <c r="J194" s="131"/>
      <c r="K194" s="131"/>
      <c r="L194" s="131"/>
      <c r="M194" s="131"/>
      <c r="N194" s="131"/>
      <c r="O194" s="118">
        <f t="shared" si="18"/>
        <v>0</v>
      </c>
    </row>
    <row r="195" spans="1:15" s="68" customFormat="1" ht="15" customHeight="1" x14ac:dyDescent="0.2">
      <c r="A195" s="111"/>
      <c r="B195" s="250" t="str">
        <f>Planilha!B195</f>
        <v>Fiação</v>
      </c>
      <c r="C195" s="250"/>
      <c r="D195" s="250"/>
      <c r="E195" s="71"/>
      <c r="F195" s="104"/>
      <c r="G195" s="104"/>
      <c r="H195" s="104"/>
      <c r="I195" s="104"/>
      <c r="J195" s="104"/>
      <c r="K195" s="104"/>
      <c r="L195" s="104"/>
      <c r="M195" s="104"/>
      <c r="N195" s="104"/>
      <c r="O195" s="119"/>
    </row>
    <row r="196" spans="1:15" s="68" customFormat="1" ht="15" customHeight="1" x14ac:dyDescent="0.2">
      <c r="A196" s="111" t="str">
        <f>Planilha!A196</f>
        <v>11.9</v>
      </c>
      <c r="B196" s="249" t="str">
        <f>Planilha!B196</f>
        <v>Cabo UTP Cat.6. Referência Furukawa.</v>
      </c>
      <c r="C196" s="249"/>
      <c r="D196" s="249"/>
      <c r="E196" s="71">
        <f>Planilha!J196</f>
        <v>0</v>
      </c>
      <c r="F196" s="131"/>
      <c r="G196" s="131"/>
      <c r="H196" s="131"/>
      <c r="I196" s="131"/>
      <c r="J196" s="131"/>
      <c r="K196" s="131"/>
      <c r="L196" s="131"/>
      <c r="M196" s="131"/>
      <c r="N196" s="131"/>
      <c r="O196" s="118">
        <f t="shared" ref="O196" si="19">SUM(F196:N196)</f>
        <v>0</v>
      </c>
    </row>
    <row r="197" spans="1:15" s="68" customFormat="1" ht="15" customHeight="1" x14ac:dyDescent="0.2">
      <c r="A197" s="111"/>
      <c r="B197" s="250" t="s">
        <v>6</v>
      </c>
      <c r="C197" s="250"/>
      <c r="D197" s="250"/>
      <c r="E197" s="108">
        <f>SUM(E185:E196)</f>
        <v>0</v>
      </c>
      <c r="F197" s="120">
        <f>SUMPRODUCT($E185:$E196,F185:F196)</f>
        <v>0</v>
      </c>
      <c r="G197" s="120">
        <f t="shared" ref="G197:N197" si="20">SUMPRODUCT($E185:$E196,G185:G196)</f>
        <v>0</v>
      </c>
      <c r="H197" s="120">
        <f t="shared" si="20"/>
        <v>0</v>
      </c>
      <c r="I197" s="120">
        <f t="shared" si="20"/>
        <v>0</v>
      </c>
      <c r="J197" s="120">
        <f t="shared" si="20"/>
        <v>0</v>
      </c>
      <c r="K197" s="120">
        <f t="shared" si="20"/>
        <v>0</v>
      </c>
      <c r="L197" s="120">
        <f t="shared" si="20"/>
        <v>0</v>
      </c>
      <c r="M197" s="120">
        <f t="shared" si="20"/>
        <v>0</v>
      </c>
      <c r="N197" s="120">
        <f t="shared" si="20"/>
        <v>0</v>
      </c>
      <c r="O197" s="121">
        <f>SUM(F197:N197)</f>
        <v>0</v>
      </c>
    </row>
    <row r="198" spans="1:15" s="68" customFormat="1" ht="15" customHeight="1" x14ac:dyDescent="0.2">
      <c r="A198" s="257"/>
      <c r="B198" s="258"/>
      <c r="C198" s="258"/>
      <c r="D198" s="258"/>
      <c r="E198" s="258"/>
      <c r="F198" s="258"/>
      <c r="G198" s="258"/>
      <c r="H198" s="258"/>
      <c r="I198" s="258"/>
      <c r="J198" s="258"/>
      <c r="K198" s="258"/>
      <c r="L198" s="258"/>
      <c r="M198" s="258"/>
      <c r="N198" s="258"/>
      <c r="O198" s="259"/>
    </row>
    <row r="199" spans="1:15" s="33" customFormat="1" ht="15" customHeight="1" x14ac:dyDescent="0.2">
      <c r="A199" s="103" t="s">
        <v>33</v>
      </c>
      <c r="B199" s="256" t="s">
        <v>100</v>
      </c>
      <c r="C199" s="256"/>
      <c r="D199" s="256"/>
      <c r="E199" s="256"/>
      <c r="F199" s="256"/>
      <c r="G199" s="256"/>
      <c r="H199" s="256"/>
      <c r="I199" s="256"/>
      <c r="J199" s="256"/>
      <c r="K199" s="256"/>
      <c r="L199" s="256"/>
      <c r="M199" s="256"/>
      <c r="N199" s="256"/>
      <c r="O199" s="256"/>
    </row>
    <row r="200" spans="1:15" s="33" customFormat="1" ht="15" customHeight="1" x14ac:dyDescent="0.2">
      <c r="A200" s="52" t="str">
        <f>Planilha!A200</f>
        <v>12.1</v>
      </c>
      <c r="B200" s="251" t="str">
        <f>Planilha!B200</f>
        <v>Não se aplica</v>
      </c>
      <c r="C200" s="251"/>
      <c r="D200" s="251"/>
      <c r="E200" s="54">
        <f>Planilha!J200</f>
        <v>0</v>
      </c>
      <c r="F200" s="104"/>
      <c r="G200" s="104"/>
      <c r="H200" s="104"/>
      <c r="I200" s="104"/>
      <c r="J200" s="104"/>
      <c r="K200" s="104"/>
      <c r="L200" s="104"/>
      <c r="M200" s="104"/>
      <c r="N200" s="104"/>
      <c r="O200" s="105">
        <v>0</v>
      </c>
    </row>
    <row r="201" spans="1:15" s="33" customFormat="1" ht="15" customHeight="1" x14ac:dyDescent="0.2">
      <c r="A201" s="52"/>
      <c r="B201" s="246" t="s">
        <v>6</v>
      </c>
      <c r="C201" s="247"/>
      <c r="D201" s="248"/>
      <c r="E201" s="106">
        <f>SUM(E200:E200)</f>
        <v>0</v>
      </c>
      <c r="F201" s="106">
        <f>E201*$E$200</f>
        <v>0</v>
      </c>
      <c r="G201" s="106">
        <f t="shared" ref="G201:N201" si="21">F201*$E$200</f>
        <v>0</v>
      </c>
      <c r="H201" s="106">
        <f t="shared" si="21"/>
        <v>0</v>
      </c>
      <c r="I201" s="106">
        <f t="shared" si="21"/>
        <v>0</v>
      </c>
      <c r="J201" s="106">
        <f t="shared" si="21"/>
        <v>0</v>
      </c>
      <c r="K201" s="106">
        <f t="shared" si="21"/>
        <v>0</v>
      </c>
      <c r="L201" s="106">
        <f t="shared" si="21"/>
        <v>0</v>
      </c>
      <c r="M201" s="106">
        <f t="shared" si="21"/>
        <v>0</v>
      </c>
      <c r="N201" s="106">
        <f t="shared" si="21"/>
        <v>0</v>
      </c>
      <c r="O201" s="107">
        <f>SUM(F201:N201)</f>
        <v>0</v>
      </c>
    </row>
    <row r="202" spans="1:15" s="33" customFormat="1" ht="15" customHeight="1" x14ac:dyDescent="0.2">
      <c r="A202" s="253"/>
      <c r="B202" s="254"/>
      <c r="C202" s="254"/>
      <c r="D202" s="254"/>
      <c r="E202" s="254"/>
      <c r="F202" s="254"/>
      <c r="G202" s="254"/>
      <c r="H202" s="254"/>
      <c r="I202" s="254"/>
      <c r="J202" s="254"/>
      <c r="K202" s="254"/>
      <c r="L202" s="254"/>
      <c r="M202" s="254"/>
      <c r="N202" s="254"/>
      <c r="O202" s="255"/>
    </row>
    <row r="203" spans="1:15" s="33" customFormat="1" ht="15" customHeight="1" x14ac:dyDescent="0.2">
      <c r="A203" s="103" t="s">
        <v>35</v>
      </c>
      <c r="B203" s="256" t="s">
        <v>36</v>
      </c>
      <c r="C203" s="256"/>
      <c r="D203" s="256"/>
      <c r="E203" s="256"/>
      <c r="F203" s="256"/>
      <c r="G203" s="256"/>
      <c r="H203" s="256"/>
      <c r="I203" s="256"/>
      <c r="J203" s="256"/>
      <c r="K203" s="256"/>
      <c r="L203" s="256"/>
      <c r="M203" s="256"/>
      <c r="N203" s="256"/>
      <c r="O203" s="256"/>
    </row>
    <row r="204" spans="1:15" s="33" customFormat="1" ht="15" customHeight="1" x14ac:dyDescent="0.2">
      <c r="A204" s="52" t="str">
        <f>Planilha!A204</f>
        <v>13.1</v>
      </c>
      <c r="B204" s="251" t="str">
        <f>Planilha!B204</f>
        <v>Impermeabilização de parede com argamassa de cimento e areia com aditivo impermeabilizante.</v>
      </c>
      <c r="C204" s="251"/>
      <c r="D204" s="251"/>
      <c r="E204" s="71">
        <f>Planilha!J204</f>
        <v>0</v>
      </c>
      <c r="F204" s="131"/>
      <c r="G204" s="131"/>
      <c r="H204" s="131"/>
      <c r="I204" s="131"/>
      <c r="J204" s="131"/>
      <c r="K204" s="131"/>
      <c r="L204" s="131"/>
      <c r="M204" s="131"/>
      <c r="N204" s="131"/>
      <c r="O204" s="105">
        <f>SUM(F204:N204)</f>
        <v>0</v>
      </c>
    </row>
    <row r="205" spans="1:15" s="33" customFormat="1" ht="15" customHeight="1" x14ac:dyDescent="0.2">
      <c r="A205" s="52"/>
      <c r="B205" s="252" t="s">
        <v>6</v>
      </c>
      <c r="C205" s="252"/>
      <c r="D205" s="252"/>
      <c r="E205" s="108">
        <f>SUM(E204:E204)</f>
        <v>0</v>
      </c>
      <c r="F205" s="106">
        <f>F204*$E$204</f>
        <v>0</v>
      </c>
      <c r="G205" s="106">
        <f t="shared" ref="G205:N205" si="22">G204*$E$204</f>
        <v>0</v>
      </c>
      <c r="H205" s="106">
        <f t="shared" si="22"/>
        <v>0</v>
      </c>
      <c r="I205" s="106">
        <f t="shared" si="22"/>
        <v>0</v>
      </c>
      <c r="J205" s="106">
        <f t="shared" si="22"/>
        <v>0</v>
      </c>
      <c r="K205" s="106">
        <f t="shared" si="22"/>
        <v>0</v>
      </c>
      <c r="L205" s="106">
        <f t="shared" si="22"/>
        <v>0</v>
      </c>
      <c r="M205" s="106">
        <f t="shared" si="22"/>
        <v>0</v>
      </c>
      <c r="N205" s="106">
        <f t="shared" si="22"/>
        <v>0</v>
      </c>
      <c r="O205" s="107">
        <f>SUM(F205:N205)</f>
        <v>0</v>
      </c>
    </row>
    <row r="206" spans="1:15" s="33" customFormat="1" ht="15" customHeight="1" x14ac:dyDescent="0.2">
      <c r="A206" s="253"/>
      <c r="B206" s="254"/>
      <c r="C206" s="254"/>
      <c r="D206" s="254"/>
      <c r="E206" s="254"/>
      <c r="F206" s="254"/>
      <c r="G206" s="254"/>
      <c r="H206" s="254"/>
      <c r="I206" s="254"/>
      <c r="J206" s="254"/>
      <c r="K206" s="254"/>
      <c r="L206" s="254"/>
      <c r="M206" s="254"/>
      <c r="N206" s="254"/>
      <c r="O206" s="255"/>
    </row>
    <row r="207" spans="1:15" s="33" customFormat="1" ht="15" customHeight="1" x14ac:dyDescent="0.2">
      <c r="A207" s="103" t="s">
        <v>38</v>
      </c>
      <c r="B207" s="256" t="s">
        <v>39</v>
      </c>
      <c r="C207" s="256"/>
      <c r="D207" s="256"/>
      <c r="E207" s="256"/>
      <c r="F207" s="256"/>
      <c r="G207" s="256"/>
      <c r="H207" s="256"/>
      <c r="I207" s="256"/>
      <c r="J207" s="256"/>
      <c r="K207" s="256"/>
      <c r="L207" s="256"/>
      <c r="M207" s="256"/>
      <c r="N207" s="256"/>
      <c r="O207" s="256"/>
    </row>
    <row r="208" spans="1:15" s="33" customFormat="1" ht="15" customHeight="1" x14ac:dyDescent="0.2">
      <c r="A208" s="52" t="str">
        <f>Planilha!A208</f>
        <v>14.1</v>
      </c>
      <c r="B208" s="251" t="str">
        <f>Planilha!B208</f>
        <v>Não se aplica</v>
      </c>
      <c r="C208" s="251"/>
      <c r="D208" s="251"/>
      <c r="E208" s="71">
        <f>Planilha!J208</f>
        <v>0</v>
      </c>
      <c r="F208" s="104"/>
      <c r="G208" s="104"/>
      <c r="H208" s="104"/>
      <c r="I208" s="104"/>
      <c r="J208" s="104"/>
      <c r="K208" s="104"/>
      <c r="L208" s="104"/>
      <c r="M208" s="104"/>
      <c r="N208" s="104"/>
      <c r="O208" s="105">
        <v>0</v>
      </c>
    </row>
    <row r="209" spans="1:15" s="33" customFormat="1" ht="15" customHeight="1" x14ac:dyDescent="0.2">
      <c r="A209" s="52"/>
      <c r="B209" s="252" t="s">
        <v>6</v>
      </c>
      <c r="C209" s="252"/>
      <c r="D209" s="252"/>
      <c r="E209" s="108">
        <f>E208</f>
        <v>0</v>
      </c>
      <c r="F209" s="106">
        <f>E209*$E$208</f>
        <v>0</v>
      </c>
      <c r="G209" s="106">
        <f t="shared" ref="G209:N209" si="23">F209*$E$208</f>
        <v>0</v>
      </c>
      <c r="H209" s="106">
        <f t="shared" si="23"/>
        <v>0</v>
      </c>
      <c r="I209" s="106">
        <f t="shared" si="23"/>
        <v>0</v>
      </c>
      <c r="J209" s="106">
        <f t="shared" si="23"/>
        <v>0</v>
      </c>
      <c r="K209" s="106">
        <f t="shared" si="23"/>
        <v>0</v>
      </c>
      <c r="L209" s="106">
        <f t="shared" si="23"/>
        <v>0</v>
      </c>
      <c r="M209" s="106">
        <f t="shared" si="23"/>
        <v>0</v>
      </c>
      <c r="N209" s="106">
        <f t="shared" si="23"/>
        <v>0</v>
      </c>
      <c r="O209" s="107">
        <f>SUM(F209:N209)</f>
        <v>0</v>
      </c>
    </row>
    <row r="210" spans="1:15" s="33" customFormat="1" ht="15" customHeight="1" x14ac:dyDescent="0.2">
      <c r="A210" s="253"/>
      <c r="B210" s="254"/>
      <c r="C210" s="254"/>
      <c r="D210" s="254"/>
      <c r="E210" s="254"/>
      <c r="F210" s="254"/>
      <c r="G210" s="254"/>
      <c r="H210" s="254"/>
      <c r="I210" s="254"/>
      <c r="J210" s="254"/>
      <c r="K210" s="254"/>
      <c r="L210" s="254"/>
      <c r="M210" s="254"/>
      <c r="N210" s="254"/>
      <c r="O210" s="255"/>
    </row>
    <row r="211" spans="1:15" s="33" customFormat="1" ht="15" customHeight="1" x14ac:dyDescent="0.2">
      <c r="A211" s="103" t="s">
        <v>41</v>
      </c>
      <c r="B211" s="256" t="s">
        <v>74</v>
      </c>
      <c r="C211" s="256"/>
      <c r="D211" s="256"/>
      <c r="E211" s="256"/>
      <c r="F211" s="256"/>
      <c r="G211" s="256"/>
      <c r="H211" s="256"/>
      <c r="I211" s="256"/>
      <c r="J211" s="256"/>
      <c r="K211" s="256"/>
      <c r="L211" s="256"/>
      <c r="M211" s="256"/>
      <c r="N211" s="256"/>
      <c r="O211" s="256"/>
    </row>
    <row r="212" spans="1:15" s="33" customFormat="1" ht="30" customHeight="1" x14ac:dyDescent="0.2">
      <c r="A212" s="111" t="str">
        <f>Planilha!A212</f>
        <v>15.1</v>
      </c>
      <c r="B212" s="249" t="str">
        <f>Planilha!B212</f>
        <v>Revestimento acústico em painel de MDF ignífugo, com acabamento melamínico amadeirado, liso, cor Cerezzo, NRC 0,1, instalado - Nexacustic 100 Liso (OWA - Sonex).</v>
      </c>
      <c r="C212" s="249"/>
      <c r="D212" s="249"/>
      <c r="E212" s="71">
        <f>Planilha!J212</f>
        <v>0</v>
      </c>
      <c r="F212" s="131"/>
      <c r="G212" s="131"/>
      <c r="H212" s="131"/>
      <c r="I212" s="131"/>
      <c r="J212" s="131"/>
      <c r="K212" s="131"/>
      <c r="L212" s="131"/>
      <c r="M212" s="131"/>
      <c r="N212" s="131"/>
      <c r="O212" s="122">
        <f t="shared" ref="O212:O217" si="24">SUM(F212:N212)</f>
        <v>0</v>
      </c>
    </row>
    <row r="213" spans="1:15" s="33" customFormat="1" ht="30" customHeight="1" x14ac:dyDescent="0.2">
      <c r="A213" s="111" t="str">
        <f>Planilha!A213</f>
        <v>15.2</v>
      </c>
      <c r="B213" s="249" t="str">
        <f>Planilha!B213</f>
        <v>Revestimento acústico em painel perfurado com face frisada de MDF ignífugo, com acabamento melamínico amadeirado, com véu e manta a acústica, cor Milano, NRC 0,95, instalado - Nexacustic 16 (OWA - Sonex).</v>
      </c>
      <c r="C213" s="249"/>
      <c r="D213" s="249"/>
      <c r="E213" s="71">
        <f>Planilha!J213</f>
        <v>0</v>
      </c>
      <c r="F213" s="131"/>
      <c r="G213" s="131"/>
      <c r="H213" s="131"/>
      <c r="I213" s="131"/>
      <c r="J213" s="131"/>
      <c r="K213" s="131"/>
      <c r="L213" s="131"/>
      <c r="M213" s="131"/>
      <c r="N213" s="131"/>
      <c r="O213" s="122">
        <f t="shared" si="24"/>
        <v>0</v>
      </c>
    </row>
    <row r="214" spans="1:15" s="33" customFormat="1" ht="15" customHeight="1" x14ac:dyDescent="0.2">
      <c r="A214" s="111" t="str">
        <f>Planilha!A214</f>
        <v>15.3</v>
      </c>
      <c r="B214" s="249" t="str">
        <f>Planilha!B214</f>
        <v>Chapisco aplicado em alvenaria e estruturas de concreto armado.</v>
      </c>
      <c r="C214" s="249"/>
      <c r="D214" s="249"/>
      <c r="E214" s="71">
        <f>Planilha!J214</f>
        <v>0</v>
      </c>
      <c r="F214" s="131"/>
      <c r="G214" s="131"/>
      <c r="H214" s="131"/>
      <c r="I214" s="131"/>
      <c r="J214" s="131"/>
      <c r="K214" s="131"/>
      <c r="L214" s="131"/>
      <c r="M214" s="131"/>
      <c r="N214" s="131"/>
      <c r="O214" s="122">
        <f t="shared" si="24"/>
        <v>0</v>
      </c>
    </row>
    <row r="215" spans="1:15" s="33" customFormat="1" ht="15" customHeight="1" x14ac:dyDescent="0.2">
      <c r="A215" s="111" t="str">
        <f>Planilha!A215</f>
        <v>15.4</v>
      </c>
      <c r="B215" s="249" t="str">
        <f>Planilha!B215</f>
        <v>Emboço em argamassa de cimento / cal e areia.</v>
      </c>
      <c r="C215" s="249"/>
      <c r="D215" s="249"/>
      <c r="E215" s="71">
        <f>Planilha!J215</f>
        <v>0</v>
      </c>
      <c r="F215" s="131"/>
      <c r="G215" s="131"/>
      <c r="H215" s="131"/>
      <c r="I215" s="131"/>
      <c r="J215" s="131"/>
      <c r="K215" s="131"/>
      <c r="L215" s="131"/>
      <c r="M215" s="131"/>
      <c r="N215" s="131"/>
      <c r="O215" s="122">
        <f t="shared" si="24"/>
        <v>0</v>
      </c>
    </row>
    <row r="216" spans="1:15" s="33" customFormat="1" ht="15" customHeight="1" x14ac:dyDescent="0.2">
      <c r="A216" s="111" t="str">
        <f>Planilha!A216</f>
        <v>15.5</v>
      </c>
      <c r="B216" s="249" t="str">
        <f>Planilha!B216</f>
        <v>Aplicação e lixamento de massa látex em paredes (2 demãos).</v>
      </c>
      <c r="C216" s="249"/>
      <c r="D216" s="249"/>
      <c r="E216" s="71">
        <f>Planilha!J216</f>
        <v>0</v>
      </c>
      <c r="F216" s="131"/>
      <c r="G216" s="131"/>
      <c r="H216" s="131"/>
      <c r="I216" s="131"/>
      <c r="J216" s="131"/>
      <c r="K216" s="131"/>
      <c r="L216" s="131"/>
      <c r="M216" s="131"/>
      <c r="N216" s="131"/>
      <c r="O216" s="122">
        <f t="shared" si="24"/>
        <v>0</v>
      </c>
    </row>
    <row r="217" spans="1:15" s="33" customFormat="1" ht="30" customHeight="1" x14ac:dyDescent="0.2">
      <c r="A217" s="111" t="str">
        <f>Planilha!A217</f>
        <v>15.6</v>
      </c>
      <c r="B217" s="249" t="str">
        <f>Planilha!B217</f>
        <v>Aplicação de argamassa industrializada, preparo mecânico, aplicada manualmente em fachada com presença de vãos, espessura 25mm (reboco externo).</v>
      </c>
      <c r="C217" s="249"/>
      <c r="D217" s="249"/>
      <c r="E217" s="71">
        <f>Planilha!J217</f>
        <v>0</v>
      </c>
      <c r="F217" s="131"/>
      <c r="G217" s="131"/>
      <c r="H217" s="131"/>
      <c r="I217" s="131"/>
      <c r="J217" s="131"/>
      <c r="K217" s="131"/>
      <c r="L217" s="131"/>
      <c r="M217" s="131"/>
      <c r="N217" s="131"/>
      <c r="O217" s="122">
        <f t="shared" si="24"/>
        <v>0</v>
      </c>
    </row>
    <row r="218" spans="1:15" s="33" customFormat="1" ht="15" customHeight="1" x14ac:dyDescent="0.2">
      <c r="A218" s="52"/>
      <c r="B218" s="252" t="s">
        <v>6</v>
      </c>
      <c r="C218" s="252"/>
      <c r="D218" s="252"/>
      <c r="E218" s="108">
        <f>SUM(E212:E217)</f>
        <v>0</v>
      </c>
      <c r="F218" s="120">
        <f>SUMPRODUCT($E212:$E217,F212:F217)</f>
        <v>0</v>
      </c>
      <c r="G218" s="120">
        <f t="shared" ref="G218:N218" si="25">SUMPRODUCT($E212:$E217,G212:G217)</f>
        <v>0</v>
      </c>
      <c r="H218" s="120">
        <f t="shared" si="25"/>
        <v>0</v>
      </c>
      <c r="I218" s="120">
        <f t="shared" si="25"/>
        <v>0</v>
      </c>
      <c r="J218" s="120">
        <f t="shared" si="25"/>
        <v>0</v>
      </c>
      <c r="K218" s="120">
        <f t="shared" si="25"/>
        <v>0</v>
      </c>
      <c r="L218" s="120">
        <f t="shared" si="25"/>
        <v>0</v>
      </c>
      <c r="M218" s="120">
        <f t="shared" si="25"/>
        <v>0</v>
      </c>
      <c r="N218" s="120">
        <f t="shared" si="25"/>
        <v>0</v>
      </c>
      <c r="O218" s="123">
        <f>SUM(F218:N218)</f>
        <v>0</v>
      </c>
    </row>
    <row r="219" spans="1:15" s="33" customFormat="1" ht="15" customHeight="1" x14ac:dyDescent="0.2">
      <c r="A219" s="253"/>
      <c r="B219" s="254"/>
      <c r="C219" s="254"/>
      <c r="D219" s="254"/>
      <c r="E219" s="254"/>
      <c r="F219" s="254"/>
      <c r="G219" s="254"/>
      <c r="H219" s="254"/>
      <c r="I219" s="254"/>
      <c r="J219" s="254"/>
      <c r="K219" s="254"/>
      <c r="L219" s="254"/>
      <c r="M219" s="254"/>
      <c r="N219" s="254"/>
      <c r="O219" s="255"/>
    </row>
    <row r="220" spans="1:15" s="33" customFormat="1" ht="15" customHeight="1" x14ac:dyDescent="0.2">
      <c r="A220" s="103" t="s">
        <v>43</v>
      </c>
      <c r="B220" s="256" t="s">
        <v>44</v>
      </c>
      <c r="C220" s="256"/>
      <c r="D220" s="256"/>
      <c r="E220" s="256"/>
      <c r="F220" s="256"/>
      <c r="G220" s="256"/>
      <c r="H220" s="256"/>
      <c r="I220" s="256"/>
      <c r="J220" s="256"/>
      <c r="K220" s="256"/>
      <c r="L220" s="256"/>
      <c r="M220" s="256"/>
      <c r="N220" s="256"/>
      <c r="O220" s="256"/>
    </row>
    <row r="221" spans="1:15" s="33" customFormat="1" ht="15" customHeight="1" x14ac:dyDescent="0.2">
      <c r="A221" s="52" t="str">
        <f>Planilha!A221</f>
        <v>16.1</v>
      </c>
      <c r="B221" s="251" t="str">
        <f>Planilha!B221</f>
        <v>Instalação de vidro liso, e = 4mm, em esquadria de madeira, fixado com baguete.</v>
      </c>
      <c r="C221" s="251"/>
      <c r="D221" s="251"/>
      <c r="E221" s="71">
        <f>Planilha!J221</f>
        <v>0</v>
      </c>
      <c r="F221" s="131"/>
      <c r="G221" s="131"/>
      <c r="H221" s="131"/>
      <c r="I221" s="131"/>
      <c r="J221" s="131"/>
      <c r="K221" s="131"/>
      <c r="L221" s="131"/>
      <c r="M221" s="131"/>
      <c r="N221" s="131"/>
      <c r="O221" s="105">
        <f>SUM(F221:N221)</f>
        <v>0</v>
      </c>
    </row>
    <row r="222" spans="1:15" s="33" customFormat="1" ht="15" customHeight="1" x14ac:dyDescent="0.2">
      <c r="A222" s="52"/>
      <c r="B222" s="252" t="s">
        <v>6</v>
      </c>
      <c r="C222" s="252"/>
      <c r="D222" s="252"/>
      <c r="E222" s="108">
        <f>E221</f>
        <v>0</v>
      </c>
      <c r="F222" s="106">
        <f>F221*$E$221</f>
        <v>0</v>
      </c>
      <c r="G222" s="106">
        <f t="shared" ref="G222:N222" si="26">G221*$E$221</f>
        <v>0</v>
      </c>
      <c r="H222" s="106">
        <f t="shared" si="26"/>
        <v>0</v>
      </c>
      <c r="I222" s="106">
        <f t="shared" si="26"/>
        <v>0</v>
      </c>
      <c r="J222" s="106">
        <f t="shared" si="26"/>
        <v>0</v>
      </c>
      <c r="K222" s="106">
        <f t="shared" si="26"/>
        <v>0</v>
      </c>
      <c r="L222" s="106">
        <f t="shared" si="26"/>
        <v>0</v>
      </c>
      <c r="M222" s="106">
        <f t="shared" si="26"/>
        <v>0</v>
      </c>
      <c r="N222" s="106">
        <f t="shared" si="26"/>
        <v>0</v>
      </c>
      <c r="O222" s="108">
        <f>SUM(F222:N222)</f>
        <v>0</v>
      </c>
    </row>
    <row r="223" spans="1:15" s="33" customFormat="1" ht="15" customHeight="1" x14ac:dyDescent="0.2">
      <c r="A223" s="253"/>
      <c r="B223" s="254"/>
      <c r="C223" s="254"/>
      <c r="D223" s="254"/>
      <c r="E223" s="254"/>
      <c r="F223" s="254"/>
      <c r="G223" s="254"/>
      <c r="H223" s="254"/>
      <c r="I223" s="254"/>
      <c r="J223" s="254"/>
      <c r="K223" s="254"/>
      <c r="L223" s="254"/>
      <c r="M223" s="254"/>
      <c r="N223" s="254"/>
      <c r="O223" s="255"/>
    </row>
    <row r="224" spans="1:15" s="33" customFormat="1" ht="15" customHeight="1" x14ac:dyDescent="0.2">
      <c r="A224" s="103" t="s">
        <v>46</v>
      </c>
      <c r="B224" s="256" t="s">
        <v>47</v>
      </c>
      <c r="C224" s="256"/>
      <c r="D224" s="256"/>
      <c r="E224" s="256"/>
      <c r="F224" s="256"/>
      <c r="G224" s="256"/>
      <c r="H224" s="256"/>
      <c r="I224" s="256"/>
      <c r="J224" s="256"/>
      <c r="K224" s="256"/>
      <c r="L224" s="256"/>
      <c r="M224" s="256"/>
      <c r="N224" s="256"/>
      <c r="O224" s="256"/>
    </row>
    <row r="225" spans="1:15" s="33" customFormat="1" ht="15" customHeight="1" x14ac:dyDescent="0.2">
      <c r="A225" s="111"/>
      <c r="B225" s="250" t="str">
        <f>Planilha!B225</f>
        <v>Interna</v>
      </c>
      <c r="C225" s="250"/>
      <c r="D225" s="250"/>
      <c r="E225" s="71"/>
      <c r="F225" s="124"/>
      <c r="G225" s="114"/>
      <c r="H225" s="114"/>
      <c r="I225" s="115"/>
      <c r="J225" s="114"/>
      <c r="K225" s="114"/>
      <c r="L225" s="114"/>
      <c r="M225" s="114"/>
      <c r="N225" s="114"/>
      <c r="O225" s="105"/>
    </row>
    <row r="226" spans="1:15" s="33" customFormat="1" ht="15" customHeight="1" x14ac:dyDescent="0.2">
      <c r="A226" s="111" t="str">
        <f>Planilha!A226</f>
        <v>17.1</v>
      </c>
      <c r="B226" s="249" t="str">
        <f>Planilha!B226</f>
        <v>Aplicação fundo selador acrílico em teto (1 demão).</v>
      </c>
      <c r="C226" s="249"/>
      <c r="D226" s="249"/>
      <c r="E226" s="71">
        <f>Planilha!J226</f>
        <v>0</v>
      </c>
      <c r="F226" s="131"/>
      <c r="G226" s="131"/>
      <c r="H226" s="131"/>
      <c r="I226" s="131"/>
      <c r="J226" s="131"/>
      <c r="K226" s="131"/>
      <c r="L226" s="131"/>
      <c r="M226" s="131"/>
      <c r="N226" s="131"/>
      <c r="O226" s="105">
        <f>SUM(F226:N226)</f>
        <v>0</v>
      </c>
    </row>
    <row r="227" spans="1:15" s="33" customFormat="1" ht="15" customHeight="1" x14ac:dyDescent="0.2">
      <c r="A227" s="111" t="str">
        <f>Planilha!A227</f>
        <v>17.2</v>
      </c>
      <c r="B227" s="249" t="str">
        <f>Planilha!B227</f>
        <v>Aplicação fundo selador acrílico em paredes (1 demão).</v>
      </c>
      <c r="C227" s="249"/>
      <c r="D227" s="249"/>
      <c r="E227" s="71">
        <f>Planilha!J227</f>
        <v>0</v>
      </c>
      <c r="F227" s="131"/>
      <c r="G227" s="131"/>
      <c r="H227" s="131"/>
      <c r="I227" s="131"/>
      <c r="J227" s="131"/>
      <c r="K227" s="131"/>
      <c r="L227" s="131"/>
      <c r="M227" s="131"/>
      <c r="N227" s="131"/>
      <c r="O227" s="105">
        <f>SUM(F227:N227)</f>
        <v>0</v>
      </c>
    </row>
    <row r="228" spans="1:15" s="33" customFormat="1" ht="15" customHeight="1" x14ac:dyDescent="0.2">
      <c r="A228" s="111" t="str">
        <f>Planilha!A228</f>
        <v>17.3</v>
      </c>
      <c r="B228" s="249" t="str">
        <f>Planilha!B228</f>
        <v>Aplicação manual de pintura com tinta látex acrílica em teto (2 demãos).</v>
      </c>
      <c r="C228" s="249"/>
      <c r="D228" s="249"/>
      <c r="E228" s="71">
        <f>Planilha!J228</f>
        <v>0</v>
      </c>
      <c r="F228" s="131"/>
      <c r="G228" s="131"/>
      <c r="H228" s="131"/>
      <c r="I228" s="131"/>
      <c r="J228" s="131"/>
      <c r="K228" s="131"/>
      <c r="L228" s="131"/>
      <c r="M228" s="131"/>
      <c r="N228" s="131"/>
      <c r="O228" s="105">
        <f>SUM(F228:N228)</f>
        <v>0</v>
      </c>
    </row>
    <row r="229" spans="1:15" s="33" customFormat="1" ht="15" customHeight="1" x14ac:dyDescent="0.2">
      <c r="A229" s="111" t="str">
        <f>Planilha!A229</f>
        <v>17.4</v>
      </c>
      <c r="B229" s="249" t="str">
        <f>Planilha!B229</f>
        <v>Aplicação manual de pintura com tinta látex acrílica em parede (2 demãos).</v>
      </c>
      <c r="C229" s="249"/>
      <c r="D229" s="249"/>
      <c r="E229" s="71">
        <f>Planilha!J229</f>
        <v>0</v>
      </c>
      <c r="F229" s="131"/>
      <c r="G229" s="131"/>
      <c r="H229" s="131"/>
      <c r="I229" s="131"/>
      <c r="J229" s="131"/>
      <c r="K229" s="131"/>
      <c r="L229" s="131"/>
      <c r="M229" s="131"/>
      <c r="N229" s="131"/>
      <c r="O229" s="105">
        <f t="shared" ref="O229:O241" si="27">SUM(F229:N229)</f>
        <v>0</v>
      </c>
    </row>
    <row r="230" spans="1:15" s="33" customFormat="1" ht="15" customHeight="1" x14ac:dyDescent="0.2">
      <c r="A230" s="111"/>
      <c r="B230" s="250" t="str">
        <f>Planilha!B230</f>
        <v>Externa</v>
      </c>
      <c r="C230" s="250"/>
      <c r="D230" s="250"/>
      <c r="E230" s="71"/>
      <c r="F230" s="104"/>
      <c r="G230" s="104"/>
      <c r="H230" s="104"/>
      <c r="I230" s="104"/>
      <c r="J230" s="104"/>
      <c r="K230" s="104"/>
      <c r="L230" s="104"/>
      <c r="M230" s="104"/>
      <c r="N230" s="104"/>
      <c r="O230" s="105"/>
    </row>
    <row r="231" spans="1:15" s="33" customFormat="1" ht="15" customHeight="1" x14ac:dyDescent="0.2">
      <c r="A231" s="111" t="str">
        <f>Planilha!A231</f>
        <v>17.5</v>
      </c>
      <c r="B231" s="249" t="str">
        <f>Planilha!B231</f>
        <v>Aplicação manual de fundo selador acrílico em fachada com presença de vãos.</v>
      </c>
      <c r="C231" s="249"/>
      <c r="D231" s="249"/>
      <c r="E231" s="71">
        <f>Planilha!J231</f>
        <v>0</v>
      </c>
      <c r="F231" s="131"/>
      <c r="G231" s="131"/>
      <c r="H231" s="131"/>
      <c r="I231" s="131"/>
      <c r="J231" s="131"/>
      <c r="K231" s="131"/>
      <c r="L231" s="131"/>
      <c r="M231" s="131"/>
      <c r="N231" s="131"/>
      <c r="O231" s="105">
        <f t="shared" si="27"/>
        <v>0</v>
      </c>
    </row>
    <row r="232" spans="1:15" s="33" customFormat="1" ht="15" customHeight="1" x14ac:dyDescent="0.2">
      <c r="A232" s="111" t="str">
        <f>Planilha!A232</f>
        <v>17.6</v>
      </c>
      <c r="B232" s="249" t="str">
        <f>Planilha!B232</f>
        <v>Aplicação manual de pintura com tinta látex acrílica em parede (2 demãos).</v>
      </c>
      <c r="C232" s="249"/>
      <c r="D232" s="249"/>
      <c r="E232" s="71">
        <f>Planilha!J232</f>
        <v>0</v>
      </c>
      <c r="F232" s="131"/>
      <c r="G232" s="131"/>
      <c r="H232" s="131"/>
      <c r="I232" s="131"/>
      <c r="J232" s="131"/>
      <c r="K232" s="131"/>
      <c r="L232" s="131"/>
      <c r="M232" s="131"/>
      <c r="N232" s="131"/>
      <c r="O232" s="105">
        <f t="shared" si="27"/>
        <v>0</v>
      </c>
    </row>
    <row r="233" spans="1:15" s="33" customFormat="1" ht="15" customHeight="1" x14ac:dyDescent="0.2">
      <c r="A233" s="111" t="str">
        <f>Planilha!A233</f>
        <v>17.7</v>
      </c>
      <c r="B233" s="249" t="str">
        <f>Planilha!B233</f>
        <v>Pintura de piso com tinta epóxi, aplicação manual, inclusive primer epóxi (2 demãos).</v>
      </c>
      <c r="C233" s="249"/>
      <c r="D233" s="249"/>
      <c r="E233" s="71">
        <f>Planilha!J233</f>
        <v>0</v>
      </c>
      <c r="F233" s="131"/>
      <c r="G233" s="131"/>
      <c r="H233" s="131"/>
      <c r="I233" s="131"/>
      <c r="J233" s="131"/>
      <c r="K233" s="131"/>
      <c r="L233" s="131"/>
      <c r="M233" s="131"/>
      <c r="N233" s="131"/>
      <c r="O233" s="105">
        <f t="shared" si="27"/>
        <v>0</v>
      </c>
    </row>
    <row r="234" spans="1:15" s="33" customFormat="1" ht="15" customHeight="1" x14ac:dyDescent="0.2">
      <c r="A234" s="111" t="str">
        <f>Planilha!A234</f>
        <v>17.8</v>
      </c>
      <c r="B234" s="249" t="str">
        <f>Planilha!B234</f>
        <v>Aplicação manual de tinta látex acrílica em panos sem presença de vãos, (2 demãos), p/ tapume.</v>
      </c>
      <c r="C234" s="249"/>
      <c r="D234" s="249"/>
      <c r="E234" s="71">
        <f>Planilha!J234</f>
        <v>0</v>
      </c>
      <c r="F234" s="131"/>
      <c r="G234" s="131"/>
      <c r="H234" s="131"/>
      <c r="I234" s="131"/>
      <c r="J234" s="131"/>
      <c r="K234" s="131"/>
      <c r="L234" s="131"/>
      <c r="M234" s="131"/>
      <c r="N234" s="131"/>
      <c r="O234" s="105">
        <f t="shared" si="27"/>
        <v>0</v>
      </c>
    </row>
    <row r="235" spans="1:15" s="33" customFormat="1" ht="15" customHeight="1" x14ac:dyDescent="0.2">
      <c r="A235" s="111"/>
      <c r="B235" s="250" t="str">
        <f>Planilha!B235</f>
        <v>Madeira</v>
      </c>
      <c r="C235" s="250"/>
      <c r="D235" s="250"/>
      <c r="E235" s="71"/>
      <c r="F235" s="131"/>
      <c r="G235" s="131"/>
      <c r="H235" s="131"/>
      <c r="I235" s="131"/>
      <c r="J235" s="131"/>
      <c r="K235" s="131"/>
      <c r="L235" s="131"/>
      <c r="M235" s="131"/>
      <c r="N235" s="131"/>
      <c r="O235" s="105">
        <f t="shared" si="27"/>
        <v>0</v>
      </c>
    </row>
    <row r="236" spans="1:15" s="33" customFormat="1" ht="15" customHeight="1" x14ac:dyDescent="0.2">
      <c r="A236" s="111" t="str">
        <f>Planilha!A236</f>
        <v>17.9</v>
      </c>
      <c r="B236" s="249" t="str">
        <f>Planilha!B236</f>
        <v>Pintura em verniz poliuretano incolor (3 demãos).</v>
      </c>
      <c r="C236" s="249"/>
      <c r="D236" s="249"/>
      <c r="E236" s="71">
        <f>Planilha!J236</f>
        <v>0</v>
      </c>
      <c r="F236" s="131"/>
      <c r="G236" s="131"/>
      <c r="H236" s="131"/>
      <c r="I236" s="131"/>
      <c r="J236" s="131"/>
      <c r="K236" s="131"/>
      <c r="L236" s="131"/>
      <c r="M236" s="131"/>
      <c r="N236" s="131"/>
      <c r="O236" s="105">
        <f t="shared" si="27"/>
        <v>0</v>
      </c>
    </row>
    <row r="237" spans="1:15" s="33" customFormat="1" ht="15" customHeight="1" x14ac:dyDescent="0.2">
      <c r="A237" s="111"/>
      <c r="B237" s="250" t="str">
        <f>Planilha!B237</f>
        <v>Metais</v>
      </c>
      <c r="C237" s="250"/>
      <c r="D237" s="250"/>
      <c r="E237" s="71"/>
      <c r="F237" s="104"/>
      <c r="G237" s="104"/>
      <c r="H237" s="104"/>
      <c r="I237" s="104"/>
      <c r="J237" s="104"/>
      <c r="K237" s="104"/>
      <c r="L237" s="104"/>
      <c r="M237" s="104"/>
      <c r="N237" s="104"/>
      <c r="O237" s="105"/>
    </row>
    <row r="238" spans="1:15" s="33" customFormat="1" ht="26.25" customHeight="1" x14ac:dyDescent="0.2">
      <c r="A238" s="111" t="str">
        <f>Planilha!A238</f>
        <v>17.10</v>
      </c>
      <c r="B238" s="249" t="str">
        <f>Planilha!B238</f>
        <v>Pintura de proteção e/ou acabamento sobre superfícies metálicas com aplicação de 01 demão de primer epóxi rico em zinco, e = 35 mi cra - R1 em corrimão duplo de aço galvanizado de 1 1/2".</v>
      </c>
      <c r="C238" s="249"/>
      <c r="D238" s="249"/>
      <c r="E238" s="71">
        <f>Planilha!J238</f>
        <v>0</v>
      </c>
      <c r="F238" s="131"/>
      <c r="G238" s="131"/>
      <c r="H238" s="131"/>
      <c r="I238" s="131"/>
      <c r="J238" s="131"/>
      <c r="K238" s="131"/>
      <c r="L238" s="131"/>
      <c r="M238" s="131"/>
      <c r="N238" s="131"/>
      <c r="O238" s="105">
        <f t="shared" si="27"/>
        <v>0</v>
      </c>
    </row>
    <row r="239" spans="1:15" s="33" customFormat="1" ht="15" customHeight="1" x14ac:dyDescent="0.2">
      <c r="A239" s="111" t="str">
        <f>Planilha!A239</f>
        <v>17.11</v>
      </c>
      <c r="B239" s="249" t="str">
        <f>Planilha!B239</f>
        <v>Pintura esmalte fosco sobre superfície metálica em corrimão duplo de aço galvanizado de 1 1/2" (2 demãos).</v>
      </c>
      <c r="C239" s="249"/>
      <c r="D239" s="249"/>
      <c r="E239" s="71">
        <f>Planilha!J239</f>
        <v>0</v>
      </c>
      <c r="F239" s="131"/>
      <c r="G239" s="131"/>
      <c r="H239" s="131"/>
      <c r="I239" s="131"/>
      <c r="J239" s="131"/>
      <c r="K239" s="131"/>
      <c r="L239" s="131"/>
      <c r="M239" s="131"/>
      <c r="N239" s="131"/>
      <c r="O239" s="105">
        <f t="shared" si="27"/>
        <v>0</v>
      </c>
    </row>
    <row r="240" spans="1:15" s="33" customFormat="1" ht="26.25" customHeight="1" x14ac:dyDescent="0.2">
      <c r="A240" s="111" t="str">
        <f>Planilha!A240</f>
        <v>17.12</v>
      </c>
      <c r="B240" s="249" t="str">
        <f>Planilha!B240</f>
        <v>Pintura de proteção e/ou acabamento sobre superfícies metálicas c om aplicação de 01 demão de primer epóxi rico em zinco, e = 35 mi cra - R1 em guarda-corpo, h = 1,10m, de aço galvanizado, 3/4".</v>
      </c>
      <c r="C240" s="249"/>
      <c r="D240" s="249"/>
      <c r="E240" s="71">
        <f>Planilha!J240</f>
        <v>0</v>
      </c>
      <c r="F240" s="131"/>
      <c r="G240" s="131"/>
      <c r="H240" s="131"/>
      <c r="I240" s="131"/>
      <c r="J240" s="131"/>
      <c r="K240" s="131"/>
      <c r="L240" s="131"/>
      <c r="M240" s="131"/>
      <c r="N240" s="131"/>
      <c r="O240" s="105">
        <f t="shared" si="27"/>
        <v>0</v>
      </c>
    </row>
    <row r="241" spans="1:15" s="33" customFormat="1" ht="26.25" customHeight="1" x14ac:dyDescent="0.2">
      <c r="A241" s="111" t="str">
        <f>Planilha!A241</f>
        <v>17.13</v>
      </c>
      <c r="B241" s="249" t="str">
        <f>Planilha!B241</f>
        <v>Pintura esmalte fosco sobre superfície metálica em guarda-corpo, h = 1,10m, de aço galvanizado, 3/4" (2 demãos).</v>
      </c>
      <c r="C241" s="249"/>
      <c r="D241" s="249"/>
      <c r="E241" s="71">
        <f>Planilha!J241</f>
        <v>0</v>
      </c>
      <c r="F241" s="131"/>
      <c r="G241" s="131"/>
      <c r="H241" s="131"/>
      <c r="I241" s="131"/>
      <c r="J241" s="131"/>
      <c r="K241" s="131"/>
      <c r="L241" s="131"/>
      <c r="M241" s="131"/>
      <c r="N241" s="131"/>
      <c r="O241" s="105">
        <f t="shared" si="27"/>
        <v>0</v>
      </c>
    </row>
    <row r="242" spans="1:15" s="33" customFormat="1" ht="15" customHeight="1" x14ac:dyDescent="0.2">
      <c r="A242" s="54"/>
      <c r="B242" s="265" t="s">
        <v>6</v>
      </c>
      <c r="C242" s="265"/>
      <c r="D242" s="265"/>
      <c r="E242" s="106">
        <f>SUM(E225:E241)</f>
        <v>0</v>
      </c>
      <c r="F242" s="106">
        <f t="shared" ref="F242:N242" si="28">SUMPRODUCT($E$225:$E$241, F225:F241)</f>
        <v>0</v>
      </c>
      <c r="G242" s="106">
        <f t="shared" si="28"/>
        <v>0</v>
      </c>
      <c r="H242" s="106">
        <f t="shared" si="28"/>
        <v>0</v>
      </c>
      <c r="I242" s="106">
        <f t="shared" si="28"/>
        <v>0</v>
      </c>
      <c r="J242" s="106">
        <f t="shared" si="28"/>
        <v>0</v>
      </c>
      <c r="K242" s="106">
        <f t="shared" si="28"/>
        <v>0</v>
      </c>
      <c r="L242" s="106">
        <f t="shared" si="28"/>
        <v>0</v>
      </c>
      <c r="M242" s="106">
        <f t="shared" si="28"/>
        <v>0</v>
      </c>
      <c r="N242" s="106">
        <f t="shared" si="28"/>
        <v>0</v>
      </c>
      <c r="O242" s="108">
        <f>SUM(F242:N242)</f>
        <v>0</v>
      </c>
    </row>
    <row r="243" spans="1:15" s="33" customFormat="1" ht="15" customHeight="1" x14ac:dyDescent="0.2">
      <c r="A243" s="253"/>
      <c r="B243" s="254"/>
      <c r="C243" s="254"/>
      <c r="D243" s="254"/>
      <c r="E243" s="254"/>
      <c r="F243" s="254"/>
      <c r="G243" s="254"/>
      <c r="H243" s="254"/>
      <c r="I243" s="254"/>
      <c r="J243" s="254"/>
      <c r="K243" s="254"/>
      <c r="L243" s="254"/>
      <c r="M243" s="254"/>
      <c r="N243" s="254"/>
      <c r="O243" s="255"/>
    </row>
    <row r="244" spans="1:15" s="33" customFormat="1" ht="15" customHeight="1" x14ac:dyDescent="0.2">
      <c r="A244" s="103" t="s">
        <v>49</v>
      </c>
      <c r="B244" s="256" t="s">
        <v>50</v>
      </c>
      <c r="C244" s="256"/>
      <c r="D244" s="256"/>
      <c r="E244" s="256"/>
      <c r="F244" s="256"/>
      <c r="G244" s="256"/>
      <c r="H244" s="256"/>
      <c r="I244" s="256"/>
      <c r="J244" s="256"/>
      <c r="K244" s="256"/>
      <c r="L244" s="256"/>
      <c r="M244" s="256"/>
      <c r="N244" s="256"/>
      <c r="O244" s="256"/>
    </row>
    <row r="245" spans="1:15" s="33" customFormat="1" ht="15" customHeight="1" x14ac:dyDescent="0.2">
      <c r="A245" s="111" t="str">
        <f>Planilha!A245</f>
        <v>18.1</v>
      </c>
      <c r="B245" s="251" t="str">
        <f>Planilha!B245</f>
        <v xml:space="preserve">Coleta e carga </v>
      </c>
      <c r="C245" s="251"/>
      <c r="D245" s="251"/>
      <c r="E245" s="71">
        <f>Planilha!J245</f>
        <v>0</v>
      </c>
      <c r="F245" s="131"/>
      <c r="G245" s="131"/>
      <c r="H245" s="131"/>
      <c r="I245" s="131"/>
      <c r="J245" s="131"/>
      <c r="K245" s="131"/>
      <c r="L245" s="131"/>
      <c r="M245" s="131"/>
      <c r="N245" s="131"/>
      <c r="O245" s="105">
        <f t="shared" ref="O245:O250" si="29">SUM(F245:N245)</f>
        <v>0</v>
      </c>
    </row>
    <row r="246" spans="1:15" s="33" customFormat="1" ht="15" customHeight="1" x14ac:dyDescent="0.2">
      <c r="A246" s="111" t="str">
        <f>Planilha!A246</f>
        <v>18.2</v>
      </c>
      <c r="B246" s="251" t="str">
        <f>Planilha!B246</f>
        <v>Retirada de entulho da obra utilizando caixa coletora capacidade 5 m³</v>
      </c>
      <c r="C246" s="251"/>
      <c r="D246" s="251"/>
      <c r="E246" s="71">
        <f>Planilha!J246</f>
        <v>0</v>
      </c>
      <c r="F246" s="131"/>
      <c r="G246" s="131"/>
      <c r="H246" s="131"/>
      <c r="I246" s="131"/>
      <c r="J246" s="131"/>
      <c r="K246" s="131"/>
      <c r="L246" s="131"/>
      <c r="M246" s="131"/>
      <c r="N246" s="131"/>
      <c r="O246" s="105">
        <f t="shared" si="29"/>
        <v>0</v>
      </c>
    </row>
    <row r="247" spans="1:15" s="33" customFormat="1" ht="15" customHeight="1" x14ac:dyDescent="0.2">
      <c r="A247" s="111" t="str">
        <f>Planilha!A247</f>
        <v>18.3</v>
      </c>
      <c r="B247" s="251" t="str">
        <f>Planilha!B247</f>
        <v>Recomposição de asfalto para fechamento de valas.</v>
      </c>
      <c r="C247" s="251"/>
      <c r="D247" s="251"/>
      <c r="E247" s="71">
        <f>Planilha!J247</f>
        <v>0</v>
      </c>
      <c r="F247" s="131"/>
      <c r="G247" s="131"/>
      <c r="H247" s="131"/>
      <c r="I247" s="131"/>
      <c r="J247" s="131"/>
      <c r="K247" s="131"/>
      <c r="L247" s="131"/>
      <c r="M247" s="131"/>
      <c r="N247" s="131"/>
      <c r="O247" s="105">
        <f t="shared" si="29"/>
        <v>0</v>
      </c>
    </row>
    <row r="248" spans="1:15" s="33" customFormat="1" ht="15" customHeight="1" x14ac:dyDescent="0.2">
      <c r="A248" s="111" t="str">
        <f>Planilha!A248</f>
        <v>18.4</v>
      </c>
      <c r="B248" s="251" t="str">
        <f>Planilha!B248</f>
        <v>Remoção de tapume de forma manual, sem reaproveitamento.</v>
      </c>
      <c r="C248" s="251"/>
      <c r="D248" s="251"/>
      <c r="E248" s="71">
        <f>Planilha!J248</f>
        <v>0</v>
      </c>
      <c r="F248" s="131"/>
      <c r="G248" s="131"/>
      <c r="H248" s="131"/>
      <c r="I248" s="131"/>
      <c r="J248" s="131"/>
      <c r="K248" s="131"/>
      <c r="L248" s="131"/>
      <c r="M248" s="131"/>
      <c r="N248" s="131"/>
      <c r="O248" s="105">
        <f t="shared" si="29"/>
        <v>0</v>
      </c>
    </row>
    <row r="249" spans="1:15" s="33" customFormat="1" ht="15" customHeight="1" x14ac:dyDescent="0.2">
      <c r="A249" s="111" t="str">
        <f>Planilha!A249</f>
        <v>18.5</v>
      </c>
      <c r="B249" s="251" t="str">
        <f>Planilha!B249</f>
        <v>Limpeza da obra.</v>
      </c>
      <c r="C249" s="251"/>
      <c r="D249" s="251"/>
      <c r="E249" s="71">
        <f>Planilha!J249</f>
        <v>0</v>
      </c>
      <c r="F249" s="131"/>
      <c r="G249" s="131"/>
      <c r="H249" s="131"/>
      <c r="I249" s="131"/>
      <c r="J249" s="131"/>
      <c r="K249" s="131"/>
      <c r="L249" s="131"/>
      <c r="M249" s="131"/>
      <c r="N249" s="131"/>
      <c r="O249" s="105">
        <f t="shared" si="29"/>
        <v>0</v>
      </c>
    </row>
    <row r="250" spans="1:15" s="33" customFormat="1" ht="15" customHeight="1" x14ac:dyDescent="0.2">
      <c r="A250" s="52"/>
      <c r="B250" s="246" t="s">
        <v>6</v>
      </c>
      <c r="C250" s="247"/>
      <c r="D250" s="248"/>
      <c r="E250" s="108">
        <f>SUM(E245:E249)</f>
        <v>0</v>
      </c>
      <c r="F250" s="106">
        <f t="shared" ref="F250:N250" si="30">SUMPRODUCT($E$245:$E$249, F245:F249)</f>
        <v>0</v>
      </c>
      <c r="G250" s="106">
        <f t="shared" si="30"/>
        <v>0</v>
      </c>
      <c r="H250" s="106">
        <f t="shared" si="30"/>
        <v>0</v>
      </c>
      <c r="I250" s="106">
        <f t="shared" si="30"/>
        <v>0</v>
      </c>
      <c r="J250" s="106">
        <f t="shared" si="30"/>
        <v>0</v>
      </c>
      <c r="K250" s="106">
        <f t="shared" si="30"/>
        <v>0</v>
      </c>
      <c r="L250" s="106">
        <f t="shared" si="30"/>
        <v>0</v>
      </c>
      <c r="M250" s="106">
        <f t="shared" si="30"/>
        <v>0</v>
      </c>
      <c r="N250" s="106">
        <f t="shared" si="30"/>
        <v>0</v>
      </c>
      <c r="O250" s="108">
        <f t="shared" si="29"/>
        <v>0</v>
      </c>
    </row>
    <row r="251" spans="1:15" s="33" customFormat="1" ht="15" customHeight="1" x14ac:dyDescent="0.2">
      <c r="A251" s="253"/>
      <c r="B251" s="254"/>
      <c r="C251" s="254"/>
      <c r="D251" s="254"/>
      <c r="E251" s="254"/>
      <c r="F251" s="254"/>
      <c r="G251" s="254"/>
      <c r="H251" s="254"/>
      <c r="I251" s="254"/>
      <c r="J251" s="254"/>
      <c r="K251" s="254"/>
      <c r="L251" s="254"/>
      <c r="M251" s="254"/>
      <c r="N251" s="254"/>
      <c r="O251" s="255"/>
    </row>
    <row r="252" spans="1:15" s="33" customFormat="1" ht="15" customHeight="1" x14ac:dyDescent="0.2">
      <c r="A252" s="103" t="s">
        <v>52</v>
      </c>
      <c r="B252" s="256" t="s">
        <v>53</v>
      </c>
      <c r="C252" s="256"/>
      <c r="D252" s="256"/>
      <c r="E252" s="256"/>
      <c r="F252" s="256"/>
      <c r="G252" s="256"/>
      <c r="H252" s="256"/>
      <c r="I252" s="256"/>
      <c r="J252" s="256"/>
      <c r="K252" s="256"/>
      <c r="L252" s="256"/>
      <c r="M252" s="256"/>
      <c r="N252" s="256"/>
      <c r="O252" s="256"/>
    </row>
    <row r="253" spans="1:15" s="33" customFormat="1" ht="15" customHeight="1" x14ac:dyDescent="0.2">
      <c r="A253" s="52" t="str">
        <f>Planilha!A253</f>
        <v>19.1</v>
      </c>
      <c r="B253" s="251" t="str">
        <f>Planilha!B253</f>
        <v>Não se aplica</v>
      </c>
      <c r="C253" s="251"/>
      <c r="D253" s="251"/>
      <c r="E253" s="71">
        <f>Planilha!J253</f>
        <v>0</v>
      </c>
      <c r="F253" s="104"/>
      <c r="G253" s="104"/>
      <c r="H253" s="104"/>
      <c r="I253" s="104"/>
      <c r="J253" s="104"/>
      <c r="K253" s="104"/>
      <c r="L253" s="104"/>
      <c r="M253" s="104"/>
      <c r="N253" s="104"/>
      <c r="O253" s="105">
        <v>0</v>
      </c>
    </row>
    <row r="254" spans="1:15" s="33" customFormat="1" ht="15" customHeight="1" x14ac:dyDescent="0.2">
      <c r="A254" s="52"/>
      <c r="B254" s="252" t="s">
        <v>6</v>
      </c>
      <c r="C254" s="252"/>
      <c r="D254" s="252"/>
      <c r="E254" s="108">
        <f>E253</f>
        <v>0</v>
      </c>
      <c r="F254" s="106">
        <f>E254*$E$253</f>
        <v>0</v>
      </c>
      <c r="G254" s="106">
        <f t="shared" ref="G254:N254" si="31">F254*$E$253</f>
        <v>0</v>
      </c>
      <c r="H254" s="106">
        <f t="shared" si="31"/>
        <v>0</v>
      </c>
      <c r="I254" s="106">
        <f t="shared" si="31"/>
        <v>0</v>
      </c>
      <c r="J254" s="106">
        <f t="shared" si="31"/>
        <v>0</v>
      </c>
      <c r="K254" s="106">
        <f t="shared" si="31"/>
        <v>0</v>
      </c>
      <c r="L254" s="106">
        <f t="shared" si="31"/>
        <v>0</v>
      </c>
      <c r="M254" s="106">
        <f t="shared" si="31"/>
        <v>0</v>
      </c>
      <c r="N254" s="106">
        <f t="shared" si="31"/>
        <v>0</v>
      </c>
      <c r="O254" s="107">
        <f>SUM(F254:N254)</f>
        <v>0</v>
      </c>
    </row>
    <row r="255" spans="1:15" s="33" customFormat="1" ht="15" customHeight="1" x14ac:dyDescent="0.2">
      <c r="A255" s="253"/>
      <c r="B255" s="254"/>
      <c r="C255" s="254"/>
      <c r="D255" s="254"/>
      <c r="E255" s="254"/>
      <c r="F255" s="254"/>
      <c r="G255" s="254"/>
      <c r="H255" s="254"/>
      <c r="I255" s="254"/>
      <c r="J255" s="254"/>
      <c r="K255" s="254"/>
      <c r="L255" s="254"/>
      <c r="M255" s="254"/>
      <c r="N255" s="254"/>
      <c r="O255" s="255"/>
    </row>
    <row r="256" spans="1:15" s="33" customFormat="1" ht="15" customHeight="1" x14ac:dyDescent="0.2">
      <c r="A256" s="103" t="s">
        <v>55</v>
      </c>
      <c r="B256" s="256" t="s">
        <v>56</v>
      </c>
      <c r="C256" s="256"/>
      <c r="D256" s="256"/>
      <c r="E256" s="256"/>
      <c r="F256" s="256"/>
      <c r="G256" s="256"/>
      <c r="H256" s="256"/>
      <c r="I256" s="256"/>
      <c r="J256" s="256"/>
      <c r="K256" s="256"/>
      <c r="L256" s="256"/>
      <c r="M256" s="256"/>
      <c r="N256" s="256"/>
      <c r="O256" s="256"/>
    </row>
    <row r="257" spans="1:15" s="33" customFormat="1" ht="15" customHeight="1" x14ac:dyDescent="0.2">
      <c r="A257" s="111" t="str">
        <f>Planilha!A257</f>
        <v>20.1</v>
      </c>
      <c r="B257" s="249" t="str">
        <f>Planilha!B257</f>
        <v>Não se aplica</v>
      </c>
      <c r="C257" s="249"/>
      <c r="D257" s="249"/>
      <c r="E257" s="71">
        <f>Planilha!J257</f>
        <v>0</v>
      </c>
      <c r="F257" s="104"/>
      <c r="G257" s="104"/>
      <c r="H257" s="104"/>
      <c r="I257" s="104"/>
      <c r="J257" s="104"/>
      <c r="K257" s="104"/>
      <c r="L257" s="104"/>
      <c r="M257" s="104"/>
      <c r="N257" s="104"/>
      <c r="O257" s="105">
        <v>0</v>
      </c>
    </row>
    <row r="258" spans="1:15" s="33" customFormat="1" ht="15" customHeight="1" x14ac:dyDescent="0.2">
      <c r="A258" s="52"/>
      <c r="B258" s="252" t="s">
        <v>6</v>
      </c>
      <c r="C258" s="252"/>
      <c r="D258" s="252"/>
      <c r="E258" s="106">
        <f>SUM(E257:E257)</f>
        <v>0</v>
      </c>
      <c r="F258" s="106">
        <f>E258*$E$257</f>
        <v>0</v>
      </c>
      <c r="G258" s="106">
        <f t="shared" ref="G258:N258" si="32">F258*$E$257</f>
        <v>0</v>
      </c>
      <c r="H258" s="106">
        <f t="shared" si="32"/>
        <v>0</v>
      </c>
      <c r="I258" s="106">
        <f t="shared" si="32"/>
        <v>0</v>
      </c>
      <c r="J258" s="106">
        <f t="shared" si="32"/>
        <v>0</v>
      </c>
      <c r="K258" s="106">
        <f t="shared" si="32"/>
        <v>0</v>
      </c>
      <c r="L258" s="106">
        <f t="shared" si="32"/>
        <v>0</v>
      </c>
      <c r="M258" s="106">
        <f t="shared" si="32"/>
        <v>0</v>
      </c>
      <c r="N258" s="106">
        <f t="shared" si="32"/>
        <v>0</v>
      </c>
      <c r="O258" s="107">
        <f>SUM(F258:N258)</f>
        <v>0</v>
      </c>
    </row>
    <row r="259" spans="1:15" s="33" customFormat="1" ht="15" customHeight="1" x14ac:dyDescent="0.2">
      <c r="A259" s="253"/>
      <c r="B259" s="254"/>
      <c r="C259" s="254"/>
      <c r="D259" s="254"/>
      <c r="E259" s="254"/>
      <c r="F259" s="254"/>
      <c r="G259" s="254"/>
      <c r="H259" s="254"/>
      <c r="I259" s="254"/>
      <c r="J259" s="254"/>
      <c r="K259" s="254"/>
      <c r="L259" s="254"/>
      <c r="M259" s="254"/>
      <c r="N259" s="254"/>
      <c r="O259" s="255"/>
    </row>
    <row r="260" spans="1:15" s="33" customFormat="1" ht="15" customHeight="1" x14ac:dyDescent="0.2">
      <c r="A260" s="103" t="s">
        <v>58</v>
      </c>
      <c r="B260" s="256" t="s">
        <v>59</v>
      </c>
      <c r="C260" s="256"/>
      <c r="D260" s="256"/>
      <c r="E260" s="256"/>
      <c r="F260" s="256"/>
      <c r="G260" s="256"/>
      <c r="H260" s="256"/>
      <c r="I260" s="256"/>
      <c r="J260" s="256"/>
      <c r="K260" s="256"/>
      <c r="L260" s="256"/>
      <c r="M260" s="256"/>
      <c r="N260" s="256"/>
      <c r="O260" s="256"/>
    </row>
    <row r="261" spans="1:15" s="84" customFormat="1" ht="15" customHeight="1" x14ac:dyDescent="0.2">
      <c r="A261" s="111" t="s">
        <v>60</v>
      </c>
      <c r="B261" s="266" t="str">
        <f>Planilha!B261</f>
        <v>Gestão da obra (administração da obra, gestão de RH, segurança do trabalho, manutenção de equipamentos).</v>
      </c>
      <c r="C261" s="266"/>
      <c r="D261" s="266"/>
      <c r="E261" s="71">
        <f>Planilha!J261</f>
        <v>0</v>
      </c>
      <c r="F261" s="132"/>
      <c r="G261" s="132"/>
      <c r="H261" s="132"/>
      <c r="I261" s="132"/>
      <c r="J261" s="132"/>
      <c r="K261" s="132"/>
      <c r="L261" s="132"/>
      <c r="M261" s="132"/>
      <c r="N261" s="132"/>
      <c r="O261" s="105">
        <f>SUM(F261:N261)</f>
        <v>0</v>
      </c>
    </row>
    <row r="262" spans="1:15" s="33" customFormat="1" ht="15" customHeight="1" x14ac:dyDescent="0.2">
      <c r="A262" s="52"/>
      <c r="B262" s="252" t="s">
        <v>6</v>
      </c>
      <c r="C262" s="252"/>
      <c r="D262" s="252"/>
      <c r="E262" s="106">
        <f>E261</f>
        <v>0</v>
      </c>
      <c r="F262" s="106">
        <f t="shared" ref="F262:N262" si="33">$E$261*F261</f>
        <v>0</v>
      </c>
      <c r="G262" s="106">
        <f t="shared" si="33"/>
        <v>0</v>
      </c>
      <c r="H262" s="106">
        <f t="shared" si="33"/>
        <v>0</v>
      </c>
      <c r="I262" s="106">
        <f t="shared" si="33"/>
        <v>0</v>
      </c>
      <c r="J262" s="106">
        <f t="shared" si="33"/>
        <v>0</v>
      </c>
      <c r="K262" s="106">
        <f t="shared" si="33"/>
        <v>0</v>
      </c>
      <c r="L262" s="106">
        <f t="shared" si="33"/>
        <v>0</v>
      </c>
      <c r="M262" s="106">
        <f t="shared" si="33"/>
        <v>0</v>
      </c>
      <c r="N262" s="106">
        <f t="shared" si="33"/>
        <v>0</v>
      </c>
      <c r="O262" s="108">
        <f>SUM(F262:N262)</f>
        <v>0</v>
      </c>
    </row>
    <row r="263" spans="1:15" s="33" customFormat="1" ht="15" customHeight="1" x14ac:dyDescent="0.2">
      <c r="A263" s="253"/>
      <c r="B263" s="254"/>
      <c r="C263" s="254"/>
      <c r="D263" s="254"/>
      <c r="E263" s="254"/>
      <c r="F263" s="254"/>
      <c r="G263" s="254"/>
      <c r="H263" s="254"/>
      <c r="I263" s="254"/>
      <c r="J263" s="254"/>
      <c r="K263" s="254"/>
      <c r="L263" s="254"/>
      <c r="M263" s="254"/>
      <c r="N263" s="254"/>
      <c r="O263" s="255"/>
    </row>
    <row r="264" spans="1:15" s="33" customFormat="1" ht="15" customHeight="1" x14ac:dyDescent="0.2">
      <c r="A264" s="103" t="s">
        <v>61</v>
      </c>
      <c r="B264" s="256" t="s">
        <v>62</v>
      </c>
      <c r="C264" s="256"/>
      <c r="D264" s="256"/>
      <c r="E264" s="256"/>
      <c r="F264" s="256"/>
      <c r="G264" s="256"/>
      <c r="H264" s="256"/>
      <c r="I264" s="256"/>
      <c r="J264" s="256"/>
      <c r="K264" s="256"/>
      <c r="L264" s="256"/>
      <c r="M264" s="256"/>
      <c r="N264" s="256"/>
      <c r="O264" s="256"/>
    </row>
    <row r="265" spans="1:15" s="33" customFormat="1" ht="30" customHeight="1" x14ac:dyDescent="0.2">
      <c r="A265" s="52" t="str">
        <f>Planilha!A265</f>
        <v>22.1</v>
      </c>
      <c r="B265" s="251" t="str">
        <f>Planilha!B265</f>
        <v>Forro removível em painel de MDF ignífugo, com acabamento melamínico amadeirado, liso, cor Cerezzo, NRC 0,1, instalado - Nexacustic 100 Liso (OWA - Sonex).</v>
      </c>
      <c r="C265" s="251"/>
      <c r="D265" s="251"/>
      <c r="E265" s="71">
        <f>Planilha!J265</f>
        <v>0</v>
      </c>
      <c r="F265" s="131"/>
      <c r="G265" s="131"/>
      <c r="H265" s="131"/>
      <c r="I265" s="131"/>
      <c r="J265" s="131"/>
      <c r="K265" s="131"/>
      <c r="L265" s="131"/>
      <c r="M265" s="131"/>
      <c r="N265" s="131"/>
      <c r="O265" s="122">
        <f t="shared" ref="O265:O266" si="34">SUM(F265:N265)</f>
        <v>0</v>
      </c>
    </row>
    <row r="266" spans="1:15" s="33" customFormat="1" ht="15" customHeight="1" x14ac:dyDescent="0.2">
      <c r="A266" s="52" t="str">
        <f>Planilha!A266</f>
        <v>22.2</v>
      </c>
      <c r="B266" s="251" t="str">
        <f>Planilha!B266</f>
        <v>Forro em placa de gesso.</v>
      </c>
      <c r="C266" s="251"/>
      <c r="D266" s="251"/>
      <c r="E266" s="71">
        <f>Planilha!J266</f>
        <v>0</v>
      </c>
      <c r="F266" s="131"/>
      <c r="G266" s="131"/>
      <c r="H266" s="131"/>
      <c r="I266" s="131"/>
      <c r="J266" s="131"/>
      <c r="K266" s="131"/>
      <c r="L266" s="131"/>
      <c r="M266" s="131"/>
      <c r="N266" s="131"/>
      <c r="O266" s="122">
        <f t="shared" si="34"/>
        <v>0</v>
      </c>
    </row>
    <row r="267" spans="1:15" s="33" customFormat="1" ht="15" customHeight="1" x14ac:dyDescent="0.2">
      <c r="A267" s="52"/>
      <c r="B267" s="246" t="s">
        <v>6</v>
      </c>
      <c r="C267" s="247"/>
      <c r="D267" s="248"/>
      <c r="E267" s="108">
        <f>SUM(E265:E266)</f>
        <v>0</v>
      </c>
      <c r="F267" s="120">
        <f>SUMPRODUCT($E265:$E266,F265:F266)</f>
        <v>0</v>
      </c>
      <c r="G267" s="120">
        <f t="shared" ref="G267:N267" si="35">SUMPRODUCT($E265:$E266,G265:G266)</f>
        <v>0</v>
      </c>
      <c r="H267" s="120">
        <f t="shared" si="35"/>
        <v>0</v>
      </c>
      <c r="I267" s="120">
        <f t="shared" si="35"/>
        <v>0</v>
      </c>
      <c r="J267" s="120">
        <f t="shared" si="35"/>
        <v>0</v>
      </c>
      <c r="K267" s="120">
        <f t="shared" si="35"/>
        <v>0</v>
      </c>
      <c r="L267" s="120">
        <f t="shared" si="35"/>
        <v>0</v>
      </c>
      <c r="M267" s="120">
        <f t="shared" si="35"/>
        <v>0</v>
      </c>
      <c r="N267" s="120">
        <f t="shared" si="35"/>
        <v>0</v>
      </c>
      <c r="O267" s="121">
        <f>SUM(F267:N267)</f>
        <v>0</v>
      </c>
    </row>
    <row r="268" spans="1:15" s="33" customFormat="1" ht="15" customHeight="1" x14ac:dyDescent="0.2">
      <c r="A268" s="253"/>
      <c r="B268" s="254"/>
      <c r="C268" s="254"/>
      <c r="D268" s="254"/>
      <c r="E268" s="254"/>
      <c r="F268" s="254"/>
      <c r="G268" s="254"/>
      <c r="H268" s="254"/>
      <c r="I268" s="254"/>
      <c r="J268" s="254"/>
      <c r="K268" s="254"/>
      <c r="L268" s="254"/>
      <c r="M268" s="254"/>
      <c r="N268" s="254"/>
      <c r="O268" s="255"/>
    </row>
    <row r="269" spans="1:15" s="33" customFormat="1" ht="15" customHeight="1" x14ac:dyDescent="0.2">
      <c r="A269" s="103" t="s">
        <v>64</v>
      </c>
      <c r="B269" s="256" t="s">
        <v>65</v>
      </c>
      <c r="C269" s="256"/>
      <c r="D269" s="256"/>
      <c r="E269" s="256"/>
      <c r="F269" s="256"/>
      <c r="G269" s="256"/>
      <c r="H269" s="256"/>
      <c r="I269" s="256"/>
      <c r="J269" s="256"/>
      <c r="K269" s="256"/>
      <c r="L269" s="256"/>
      <c r="M269" s="256"/>
      <c r="N269" s="256"/>
      <c r="O269" s="256"/>
    </row>
    <row r="270" spans="1:15" s="33" customFormat="1" ht="15" customHeight="1" x14ac:dyDescent="0.2">
      <c r="A270" s="52" t="str">
        <f>Planilha!A270</f>
        <v>23.1</v>
      </c>
      <c r="B270" s="251" t="str">
        <f>Planilha!B270</f>
        <v>Ar condicionado split on/off, cassete (teto), 18000 btu/h, ciclo quente/frio - fornecimento e instalação.</v>
      </c>
      <c r="C270" s="251"/>
      <c r="D270" s="251"/>
      <c r="E270" s="71">
        <f>Planilha!J270</f>
        <v>0</v>
      </c>
      <c r="F270" s="131"/>
      <c r="G270" s="131"/>
      <c r="H270" s="131"/>
      <c r="I270" s="131"/>
      <c r="J270" s="131"/>
      <c r="K270" s="131"/>
      <c r="L270" s="131"/>
      <c r="M270" s="131"/>
      <c r="N270" s="131"/>
      <c r="O270" s="105">
        <f>SUM(F270:N270)</f>
        <v>0</v>
      </c>
    </row>
    <row r="271" spans="1:15" s="33" customFormat="1" ht="15" customHeight="1" x14ac:dyDescent="0.2">
      <c r="A271" s="52"/>
      <c r="B271" s="252" t="s">
        <v>6</v>
      </c>
      <c r="C271" s="252"/>
      <c r="D271" s="252"/>
      <c r="E271" s="108">
        <f>E270</f>
        <v>0</v>
      </c>
      <c r="F271" s="106">
        <f>F270*$E$270</f>
        <v>0</v>
      </c>
      <c r="G271" s="106">
        <f t="shared" ref="G271:N271" si="36">G270*$E$270</f>
        <v>0</v>
      </c>
      <c r="H271" s="106">
        <f t="shared" si="36"/>
        <v>0</v>
      </c>
      <c r="I271" s="106">
        <f t="shared" si="36"/>
        <v>0</v>
      </c>
      <c r="J271" s="106">
        <f t="shared" si="36"/>
        <v>0</v>
      </c>
      <c r="K271" s="106">
        <f t="shared" si="36"/>
        <v>0</v>
      </c>
      <c r="L271" s="106">
        <f t="shared" si="36"/>
        <v>0</v>
      </c>
      <c r="M271" s="106">
        <f t="shared" si="36"/>
        <v>0</v>
      </c>
      <c r="N271" s="106">
        <f t="shared" si="36"/>
        <v>0</v>
      </c>
      <c r="O271" s="108">
        <f>SUM(F271:N271)</f>
        <v>0</v>
      </c>
    </row>
    <row r="272" spans="1:15" s="33" customFormat="1" ht="15" customHeight="1" x14ac:dyDescent="0.2">
      <c r="A272" s="253"/>
      <c r="B272" s="254"/>
      <c r="C272" s="254"/>
      <c r="D272" s="254"/>
      <c r="E272" s="254"/>
      <c r="F272" s="254"/>
      <c r="G272" s="254"/>
      <c r="H272" s="254"/>
      <c r="I272" s="254"/>
      <c r="J272" s="254"/>
      <c r="K272" s="254"/>
      <c r="L272" s="254"/>
      <c r="M272" s="254"/>
      <c r="N272" s="254"/>
      <c r="O272" s="255"/>
    </row>
    <row r="273" spans="1:15" s="33" customFormat="1" ht="15" customHeight="1" x14ac:dyDescent="0.2">
      <c r="A273" s="103" t="s">
        <v>67</v>
      </c>
      <c r="B273" s="256" t="s">
        <v>101</v>
      </c>
      <c r="C273" s="256"/>
      <c r="D273" s="256"/>
      <c r="E273" s="256"/>
      <c r="F273" s="256"/>
      <c r="G273" s="256"/>
      <c r="H273" s="256"/>
      <c r="I273" s="256"/>
      <c r="J273" s="256"/>
      <c r="K273" s="256"/>
      <c r="L273" s="256"/>
      <c r="M273" s="256"/>
      <c r="N273" s="256"/>
      <c r="O273" s="256"/>
    </row>
    <row r="274" spans="1:15" s="33" customFormat="1" ht="15" customHeight="1" x14ac:dyDescent="0.2">
      <c r="A274" s="111"/>
      <c r="B274" s="250" t="str">
        <f>Planilha!B274</f>
        <v>Interno</v>
      </c>
      <c r="C274" s="250"/>
      <c r="D274" s="250"/>
      <c r="E274" s="71"/>
      <c r="F274" s="104"/>
      <c r="G274" s="104"/>
      <c r="H274" s="104"/>
      <c r="I274" s="104"/>
      <c r="J274" s="104"/>
      <c r="K274" s="104"/>
      <c r="L274" s="104"/>
      <c r="M274" s="104"/>
      <c r="N274" s="104"/>
      <c r="O274" s="105"/>
    </row>
    <row r="275" spans="1:15" s="33" customFormat="1" ht="30" customHeight="1" x14ac:dyDescent="0.2">
      <c r="A275" s="111" t="str">
        <f>Planilha!A275</f>
        <v>24.1</v>
      </c>
      <c r="B275" s="249" t="str">
        <f>Planilha!B275</f>
        <v>Contrapiso acústico em argamassa traço 1:4 (cimento e areia), preparo manual, aplicado em áreas secas maiores que 15m², espessura  6cm.</v>
      </c>
      <c r="C275" s="249"/>
      <c r="D275" s="249"/>
      <c r="E275" s="71">
        <f>Planilha!J275</f>
        <v>0</v>
      </c>
      <c r="F275" s="131"/>
      <c r="G275" s="131"/>
      <c r="H275" s="131"/>
      <c r="I275" s="131"/>
      <c r="J275" s="131"/>
      <c r="K275" s="131"/>
      <c r="L275" s="131"/>
      <c r="M275" s="131"/>
      <c r="N275" s="131"/>
      <c r="O275" s="105">
        <f>SUM(F275:N275)</f>
        <v>0</v>
      </c>
    </row>
    <row r="276" spans="1:15" s="33" customFormat="1" ht="15" customHeight="1" x14ac:dyDescent="0.2">
      <c r="A276" s="111" t="str">
        <f>Planilha!A276</f>
        <v>24.2</v>
      </c>
      <c r="B276" s="249" t="str">
        <f>Planilha!B276</f>
        <v>Impermeabilização de superfície, com impermeabilizante flexível a base acrílica.</v>
      </c>
      <c r="C276" s="249"/>
      <c r="D276" s="249"/>
      <c r="E276" s="71">
        <f>Planilha!J276</f>
        <v>0</v>
      </c>
      <c r="F276" s="131"/>
      <c r="G276" s="131"/>
      <c r="H276" s="131"/>
      <c r="I276" s="131"/>
      <c r="J276" s="131"/>
      <c r="K276" s="131"/>
      <c r="L276" s="131"/>
      <c r="M276" s="131"/>
      <c r="N276" s="131"/>
      <c r="O276" s="105">
        <f>SUM(F276:N276)</f>
        <v>0</v>
      </c>
    </row>
    <row r="277" spans="1:15" s="33" customFormat="1" ht="15" customHeight="1" x14ac:dyDescent="0.2">
      <c r="A277" s="111" t="str">
        <f>Planilha!A277</f>
        <v>24.3</v>
      </c>
      <c r="B277" s="249" t="str">
        <f>Planilha!B277</f>
        <v>Taco de madeira.</v>
      </c>
      <c r="C277" s="249"/>
      <c r="D277" s="249"/>
      <c r="E277" s="71">
        <f>Planilha!J277</f>
        <v>0</v>
      </c>
      <c r="F277" s="131"/>
      <c r="G277" s="131"/>
      <c r="H277" s="131"/>
      <c r="I277" s="131"/>
      <c r="J277" s="131"/>
      <c r="K277" s="131"/>
      <c r="L277" s="131"/>
      <c r="M277" s="131"/>
      <c r="N277" s="131"/>
      <c r="O277" s="105">
        <f>SUM(F277:N277)</f>
        <v>0</v>
      </c>
    </row>
    <row r="278" spans="1:15" s="33" customFormat="1" ht="15" customHeight="1" x14ac:dyDescent="0.2">
      <c r="A278" s="111" t="str">
        <f>Planilha!A278</f>
        <v>24.4</v>
      </c>
      <c r="B278" s="249" t="str">
        <f>Planilha!B278</f>
        <v>Piso porcelanato.</v>
      </c>
      <c r="C278" s="249"/>
      <c r="D278" s="249"/>
      <c r="E278" s="71">
        <f>Planilha!J278</f>
        <v>0</v>
      </c>
      <c r="F278" s="131"/>
      <c r="G278" s="131"/>
      <c r="H278" s="131"/>
      <c r="I278" s="131"/>
      <c r="J278" s="131"/>
      <c r="K278" s="131"/>
      <c r="L278" s="131"/>
      <c r="M278" s="131"/>
      <c r="N278" s="131"/>
      <c r="O278" s="105">
        <f>SUM(F278:N278)</f>
        <v>0</v>
      </c>
    </row>
    <row r="279" spans="1:15" s="33" customFormat="1" ht="15" customHeight="1" x14ac:dyDescent="0.2">
      <c r="A279" s="111" t="str">
        <f>Planilha!A279</f>
        <v>24.5</v>
      </c>
      <c r="B279" s="249" t="str">
        <f>Planilha!B279</f>
        <v>Soleira em granito, largura 15cm, espessura 2,0cm.</v>
      </c>
      <c r="C279" s="249"/>
      <c r="D279" s="249"/>
      <c r="E279" s="71">
        <f>Planilha!J279</f>
        <v>0</v>
      </c>
      <c r="F279" s="131"/>
      <c r="G279" s="131"/>
      <c r="H279" s="131"/>
      <c r="I279" s="131"/>
      <c r="J279" s="131"/>
      <c r="K279" s="131"/>
      <c r="L279" s="131"/>
      <c r="M279" s="131"/>
      <c r="N279" s="131"/>
      <c r="O279" s="105">
        <f>SUM(F279:N279)</f>
        <v>0</v>
      </c>
    </row>
    <row r="280" spans="1:15" s="33" customFormat="1" ht="15" customHeight="1" x14ac:dyDescent="0.2">
      <c r="A280" s="111"/>
      <c r="B280" s="250" t="str">
        <f>Planilha!B280</f>
        <v>Escada</v>
      </c>
      <c r="C280" s="250"/>
      <c r="D280" s="250"/>
      <c r="E280" s="71"/>
      <c r="F280" s="104"/>
      <c r="G280" s="104"/>
      <c r="H280" s="104"/>
      <c r="I280" s="104"/>
      <c r="J280" s="104"/>
      <c r="K280" s="104"/>
      <c r="L280" s="104"/>
      <c r="M280" s="104"/>
      <c r="N280" s="104"/>
      <c r="O280" s="105"/>
    </row>
    <row r="281" spans="1:15" s="33" customFormat="1" ht="30" customHeight="1" x14ac:dyDescent="0.2">
      <c r="A281" s="111" t="str">
        <f>Planilha!A281</f>
        <v>24.6</v>
      </c>
      <c r="B281" s="249" t="str">
        <f>Planilha!B281</f>
        <v>Piso em granito cinza corumbá para degraus # = 2,0cm + argamassa de assentamento AC-III com tratamento ante derrapante na borda</v>
      </c>
      <c r="C281" s="249"/>
      <c r="D281" s="249"/>
      <c r="E281" s="71">
        <f>Planilha!J281</f>
        <v>0</v>
      </c>
      <c r="F281" s="131"/>
      <c r="G281" s="131"/>
      <c r="H281" s="131"/>
      <c r="I281" s="131"/>
      <c r="J281" s="131"/>
      <c r="K281" s="131"/>
      <c r="L281" s="131"/>
      <c r="M281" s="131"/>
      <c r="N281" s="131"/>
      <c r="O281" s="105">
        <f>SUM(F281:N281)</f>
        <v>0</v>
      </c>
    </row>
    <row r="282" spans="1:15" s="33" customFormat="1" ht="15" customHeight="1" x14ac:dyDescent="0.2">
      <c r="A282" s="111" t="str">
        <f>Planilha!A282</f>
        <v>24.7</v>
      </c>
      <c r="B282" s="249" t="str">
        <f>Planilha!B282</f>
        <v>Espelho em granito cinza corumbá, espessura = 2,0cm.</v>
      </c>
      <c r="C282" s="249"/>
      <c r="D282" s="249"/>
      <c r="E282" s="71">
        <f>Planilha!J282</f>
        <v>0</v>
      </c>
      <c r="F282" s="131"/>
      <c r="G282" s="131"/>
      <c r="H282" s="131"/>
      <c r="I282" s="131"/>
      <c r="J282" s="131"/>
      <c r="K282" s="131"/>
      <c r="L282" s="131"/>
      <c r="M282" s="131"/>
      <c r="N282" s="131"/>
      <c r="O282" s="105">
        <f>SUM(F282:N282)</f>
        <v>0</v>
      </c>
    </row>
    <row r="283" spans="1:15" s="33" customFormat="1" ht="30" customHeight="1" x14ac:dyDescent="0.2">
      <c r="A283" s="111" t="str">
        <f>Planilha!A283</f>
        <v>24.8</v>
      </c>
      <c r="B283" s="249" t="str">
        <f>Planilha!B283</f>
        <v>Rodapé em granito cinza corumbá, espessura = 2,0cm, h = 7cm.</v>
      </c>
      <c r="C283" s="249"/>
      <c r="D283" s="249"/>
      <c r="E283" s="71">
        <f>Planilha!J283</f>
        <v>0</v>
      </c>
      <c r="F283" s="131"/>
      <c r="G283" s="131"/>
      <c r="H283" s="131"/>
      <c r="I283" s="131"/>
      <c r="J283" s="131"/>
      <c r="K283" s="131"/>
      <c r="L283" s="131"/>
      <c r="M283" s="131"/>
      <c r="N283" s="131"/>
      <c r="O283" s="105">
        <f>SUM(F283:N283)</f>
        <v>0</v>
      </c>
    </row>
    <row r="284" spans="1:15" s="33" customFormat="1" ht="15" customHeight="1" x14ac:dyDescent="0.2">
      <c r="A284" s="52"/>
      <c r="B284" s="252" t="s">
        <v>6</v>
      </c>
      <c r="C284" s="252"/>
      <c r="D284" s="252"/>
      <c r="E284" s="106">
        <f>SUM(E274:E283)</f>
        <v>0</v>
      </c>
      <c r="F284" s="106">
        <f t="shared" ref="F284:N284" si="37">SUMPRODUCT($E$274:$E$283, F274:F283)</f>
        <v>0</v>
      </c>
      <c r="G284" s="106">
        <f t="shared" si="37"/>
        <v>0</v>
      </c>
      <c r="H284" s="106">
        <f t="shared" si="37"/>
        <v>0</v>
      </c>
      <c r="I284" s="106">
        <f t="shared" si="37"/>
        <v>0</v>
      </c>
      <c r="J284" s="106">
        <f t="shared" si="37"/>
        <v>0</v>
      </c>
      <c r="K284" s="106">
        <f t="shared" si="37"/>
        <v>0</v>
      </c>
      <c r="L284" s="106">
        <f t="shared" si="37"/>
        <v>0</v>
      </c>
      <c r="M284" s="106">
        <f t="shared" si="37"/>
        <v>0</v>
      </c>
      <c r="N284" s="106">
        <f t="shared" si="37"/>
        <v>0</v>
      </c>
      <c r="O284" s="108">
        <f>SUM(F284:N284)</f>
        <v>0</v>
      </c>
    </row>
    <row r="285" spans="1:15" s="33" customFormat="1" ht="15" customHeight="1" x14ac:dyDescent="0.2">
      <c r="A285" s="253"/>
      <c r="B285" s="254"/>
      <c r="C285" s="254"/>
      <c r="D285" s="254"/>
      <c r="E285" s="254"/>
      <c r="F285" s="254"/>
      <c r="G285" s="254"/>
      <c r="H285" s="254"/>
      <c r="I285" s="254"/>
      <c r="J285" s="254"/>
      <c r="K285" s="254"/>
      <c r="L285" s="254"/>
      <c r="M285" s="254"/>
      <c r="N285" s="254"/>
      <c r="O285" s="255"/>
    </row>
    <row r="286" spans="1:15" s="33" customFormat="1" ht="15" customHeight="1" x14ac:dyDescent="0.2">
      <c r="A286" s="103" t="s">
        <v>69</v>
      </c>
      <c r="B286" s="256" t="s">
        <v>70</v>
      </c>
      <c r="C286" s="256"/>
      <c r="D286" s="256"/>
      <c r="E286" s="256"/>
      <c r="F286" s="256"/>
      <c r="G286" s="256"/>
      <c r="H286" s="256"/>
      <c r="I286" s="256"/>
      <c r="J286" s="256"/>
      <c r="K286" s="256"/>
      <c r="L286" s="256"/>
      <c r="M286" s="256"/>
      <c r="N286" s="256"/>
      <c r="O286" s="256"/>
    </row>
    <row r="287" spans="1:15" s="33" customFormat="1" ht="15" customHeight="1" x14ac:dyDescent="0.2">
      <c r="A287" s="52" t="str">
        <f>Planilha!A287</f>
        <v>25.1</v>
      </c>
      <c r="B287" s="251" t="str">
        <f>Planilha!B287</f>
        <v>Não se aplica</v>
      </c>
      <c r="C287" s="251"/>
      <c r="D287" s="251"/>
      <c r="E287" s="71">
        <f>Planilha!J287</f>
        <v>0</v>
      </c>
      <c r="F287" s="104"/>
      <c r="G287" s="104"/>
      <c r="H287" s="104"/>
      <c r="I287" s="104"/>
      <c r="J287" s="104"/>
      <c r="K287" s="104"/>
      <c r="L287" s="104"/>
      <c r="M287" s="104"/>
      <c r="N287" s="104"/>
      <c r="O287" s="105">
        <v>0</v>
      </c>
    </row>
    <row r="288" spans="1:15" s="33" customFormat="1" ht="15" customHeight="1" x14ac:dyDescent="0.2">
      <c r="A288" s="52"/>
      <c r="B288" s="252" t="s">
        <v>6</v>
      </c>
      <c r="C288" s="252"/>
      <c r="D288" s="252"/>
      <c r="E288" s="108">
        <f>E287</f>
        <v>0</v>
      </c>
      <c r="F288" s="106">
        <f>E288*$E$287</f>
        <v>0</v>
      </c>
      <c r="G288" s="106">
        <f t="shared" ref="G288:N288" si="38">F288*$E$287</f>
        <v>0</v>
      </c>
      <c r="H288" s="106">
        <f t="shared" si="38"/>
        <v>0</v>
      </c>
      <c r="I288" s="106">
        <f t="shared" si="38"/>
        <v>0</v>
      </c>
      <c r="J288" s="106">
        <f t="shared" si="38"/>
        <v>0</v>
      </c>
      <c r="K288" s="106">
        <f t="shared" si="38"/>
        <v>0</v>
      </c>
      <c r="L288" s="106">
        <f t="shared" si="38"/>
        <v>0</v>
      </c>
      <c r="M288" s="106">
        <f t="shared" si="38"/>
        <v>0</v>
      </c>
      <c r="N288" s="106">
        <f t="shared" si="38"/>
        <v>0</v>
      </c>
      <c r="O288" s="107">
        <f>SUM(F288:N288)</f>
        <v>0</v>
      </c>
    </row>
    <row r="289" spans="1:15" s="33" customFormat="1" ht="15" customHeight="1" thickBot="1" x14ac:dyDescent="0.25">
      <c r="A289" s="237"/>
      <c r="B289" s="237"/>
      <c r="C289" s="237"/>
      <c r="D289" s="237"/>
      <c r="E289" s="237"/>
      <c r="F289" s="237"/>
      <c r="G289" s="237"/>
      <c r="H289" s="237"/>
      <c r="I289" s="237"/>
      <c r="J289" s="237"/>
      <c r="K289" s="237"/>
      <c r="L289" s="237"/>
      <c r="M289" s="237"/>
      <c r="N289" s="237"/>
      <c r="O289" s="237"/>
    </row>
    <row r="290" spans="1:15" s="33" customFormat="1" ht="15" customHeight="1" thickBot="1" x14ac:dyDescent="0.25">
      <c r="A290" s="238" t="s">
        <v>102</v>
      </c>
      <c r="B290" s="238"/>
      <c r="C290" s="238"/>
      <c r="D290" s="238"/>
      <c r="E290" s="86">
        <f>E288+E284+E271+E267+E262+E258+E254+E250+E242+E222+E218+E209+E205+E201+E197+E182+E94+E90+E78+E68+E64+E60+E52+E47+E21</f>
        <v>0</v>
      </c>
      <c r="F290" s="86">
        <f t="shared" ref="F290:O290" si="39">F288+F284+F271+F267+F262+F258+F254+F250+F242+F222+F218+F209+F205+F201+F197+F182+F94+F90+F78+F68+F64+F60+F52+F47+F21</f>
        <v>0</v>
      </c>
      <c r="G290" s="86">
        <f t="shared" si="39"/>
        <v>0</v>
      </c>
      <c r="H290" s="86">
        <f t="shared" si="39"/>
        <v>0</v>
      </c>
      <c r="I290" s="86">
        <f t="shared" si="39"/>
        <v>0</v>
      </c>
      <c r="J290" s="86">
        <f t="shared" si="39"/>
        <v>0</v>
      </c>
      <c r="K290" s="86">
        <f t="shared" si="39"/>
        <v>0</v>
      </c>
      <c r="L290" s="86">
        <f t="shared" si="39"/>
        <v>0</v>
      </c>
      <c r="M290" s="86">
        <f t="shared" si="39"/>
        <v>0</v>
      </c>
      <c r="N290" s="86">
        <f t="shared" si="39"/>
        <v>0</v>
      </c>
      <c r="O290" s="86">
        <f t="shared" si="39"/>
        <v>0</v>
      </c>
    </row>
    <row r="291" spans="1:15" ht="15" customHeight="1" x14ac:dyDescent="0.2">
      <c r="A291" s="2"/>
      <c r="B291" s="3"/>
      <c r="C291" s="3"/>
      <c r="D291" s="3"/>
      <c r="E291" s="2"/>
      <c r="F291" s="125" t="e">
        <f>F290/$E290</f>
        <v>#DIV/0!</v>
      </c>
      <c r="G291" s="125" t="e">
        <f t="shared" ref="G291:O291" si="40">G290/$E290</f>
        <v>#DIV/0!</v>
      </c>
      <c r="H291" s="125" t="e">
        <f t="shared" si="40"/>
        <v>#DIV/0!</v>
      </c>
      <c r="I291" s="125" t="e">
        <f t="shared" si="40"/>
        <v>#DIV/0!</v>
      </c>
      <c r="J291" s="125" t="e">
        <f t="shared" si="40"/>
        <v>#DIV/0!</v>
      </c>
      <c r="K291" s="125" t="e">
        <f t="shared" si="40"/>
        <v>#DIV/0!</v>
      </c>
      <c r="L291" s="125" t="e">
        <f t="shared" si="40"/>
        <v>#DIV/0!</v>
      </c>
      <c r="M291" s="125" t="e">
        <f t="shared" si="40"/>
        <v>#DIV/0!</v>
      </c>
      <c r="N291" s="125" t="e">
        <f t="shared" si="40"/>
        <v>#DIV/0!</v>
      </c>
      <c r="O291" s="125" t="e">
        <f t="shared" si="40"/>
        <v>#DIV/0!</v>
      </c>
    </row>
    <row r="292" spans="1:15" ht="15" customHeight="1" x14ac:dyDescent="0.2">
      <c r="A292" s="267"/>
      <c r="B292" s="267"/>
    </row>
    <row r="293" spans="1:15" ht="30" customHeight="1" thickBot="1" x14ac:dyDescent="0.25">
      <c r="A293" s="8"/>
      <c r="B293" s="10" t="s">
        <v>500</v>
      </c>
      <c r="C293" s="241"/>
      <c r="D293" s="241"/>
      <c r="E293" s="11"/>
      <c r="F293" s="11"/>
      <c r="G293" s="16"/>
      <c r="H293" s="16"/>
      <c r="I293" s="16"/>
      <c r="J293" s="12" t="s">
        <v>501</v>
      </c>
      <c r="K293" s="242"/>
      <c r="L293" s="242"/>
      <c r="M293" s="16"/>
      <c r="N293" s="16"/>
      <c r="O293" s="16"/>
    </row>
    <row r="294" spans="1:15" ht="30" customHeight="1" thickBot="1" x14ac:dyDescent="0.25">
      <c r="A294" s="8"/>
      <c r="B294" s="10" t="s">
        <v>502</v>
      </c>
      <c r="C294" s="243"/>
      <c r="D294" s="243"/>
      <c r="E294" s="11"/>
      <c r="F294" s="11"/>
      <c r="G294" s="16"/>
      <c r="H294" s="16"/>
      <c r="I294" s="16"/>
      <c r="J294" s="12"/>
      <c r="K294" s="13"/>
      <c r="L294" s="13"/>
      <c r="M294" s="16"/>
      <c r="N294" s="16"/>
      <c r="O294" s="16"/>
    </row>
    <row r="295" spans="1:15" ht="30" customHeight="1" thickBot="1" x14ac:dyDescent="0.25">
      <c r="A295" s="8"/>
      <c r="B295" s="12" t="s">
        <v>503</v>
      </c>
      <c r="C295" s="243"/>
      <c r="D295" s="243"/>
      <c r="E295" s="11"/>
      <c r="F295" s="11"/>
      <c r="G295" s="16"/>
      <c r="H295" s="16"/>
      <c r="I295" s="16"/>
      <c r="J295" s="12" t="s">
        <v>504</v>
      </c>
      <c r="K295" s="242"/>
      <c r="L295" s="242"/>
      <c r="M295" s="16"/>
      <c r="N295" s="16"/>
      <c r="O295" s="16"/>
    </row>
    <row r="296" spans="1:15" ht="15" customHeight="1" x14ac:dyDescent="0.2">
      <c r="A296" s="8"/>
      <c r="B296" s="8"/>
      <c r="C296" s="9"/>
      <c r="D296" s="9"/>
      <c r="E296" s="9"/>
      <c r="F296" s="9"/>
      <c r="G296" s="9"/>
      <c r="H296" s="9"/>
      <c r="I296" s="9"/>
      <c r="J296" s="9"/>
      <c r="K296" s="16"/>
      <c r="L296" s="16"/>
      <c r="M296" s="16"/>
      <c r="N296" s="16"/>
      <c r="O296" s="16"/>
    </row>
    <row r="297" spans="1:15" ht="129.94999999999999" customHeight="1" x14ac:dyDescent="0.2">
      <c r="A297" s="244" t="s">
        <v>505</v>
      </c>
      <c r="B297" s="245"/>
      <c r="C297" s="245"/>
      <c r="D297" s="245"/>
      <c r="E297" s="245"/>
      <c r="F297" s="245"/>
      <c r="G297" s="245"/>
      <c r="H297" s="245"/>
      <c r="I297" s="245"/>
      <c r="J297" s="245"/>
      <c r="K297" s="245"/>
      <c r="L297" s="245"/>
      <c r="M297" s="245"/>
      <c r="N297" s="245"/>
      <c r="O297" s="245"/>
    </row>
    <row r="298" spans="1:15" ht="15" customHeight="1" x14ac:dyDescent="0.2">
      <c r="A298" s="88"/>
      <c r="B298" s="88"/>
      <c r="C298" s="88"/>
      <c r="D298" s="88"/>
      <c r="E298" s="88"/>
      <c r="F298" s="127"/>
      <c r="G298" s="128"/>
      <c r="H298" s="128"/>
      <c r="I298" s="128"/>
      <c r="J298" s="128"/>
      <c r="K298" s="128"/>
      <c r="L298" s="128"/>
      <c r="M298" s="128"/>
      <c r="N298" s="128"/>
      <c r="O298" s="90"/>
    </row>
    <row r="299" spans="1:15" ht="15" customHeight="1" x14ac:dyDescent="0.2">
      <c r="A299" s="88"/>
      <c r="B299" s="88"/>
      <c r="C299" s="88"/>
      <c r="D299" s="88"/>
      <c r="E299" s="88"/>
      <c r="F299" s="127"/>
      <c r="G299" s="128"/>
      <c r="H299" s="128"/>
      <c r="I299" s="128"/>
      <c r="J299" s="128"/>
      <c r="K299" s="128"/>
      <c r="L299" s="128"/>
      <c r="M299" s="128"/>
      <c r="N299" s="128"/>
      <c r="O299" s="90"/>
    </row>
    <row r="300" spans="1:15" ht="15" customHeight="1" x14ac:dyDescent="0.2">
      <c r="A300" s="88"/>
      <c r="B300" s="88"/>
      <c r="C300" s="88"/>
      <c r="D300" s="88"/>
      <c r="E300" s="88"/>
      <c r="F300" s="127"/>
      <c r="G300" s="128"/>
      <c r="H300" s="128"/>
      <c r="I300" s="128"/>
      <c r="J300" s="129"/>
      <c r="K300" s="129"/>
      <c r="L300" s="129"/>
      <c r="M300" s="129"/>
      <c r="N300" s="129"/>
      <c r="O300" s="6"/>
    </row>
    <row r="301" spans="1:15" ht="15" customHeight="1" x14ac:dyDescent="0.2">
      <c r="A301" s="88"/>
      <c r="B301" s="88"/>
      <c r="C301" s="8"/>
      <c r="D301" s="8"/>
      <c r="E301" s="2"/>
      <c r="F301" s="127"/>
      <c r="G301" s="128"/>
      <c r="H301" s="128"/>
      <c r="I301" s="128"/>
      <c r="J301" s="128"/>
      <c r="K301" s="128"/>
      <c r="L301" s="128"/>
      <c r="M301" s="128"/>
      <c r="N301" s="128"/>
      <c r="O301" s="90"/>
    </row>
    <row r="302" spans="1:15" ht="15" customHeight="1" x14ac:dyDescent="0.2">
      <c r="A302" s="88"/>
      <c r="B302" s="88"/>
      <c r="C302" s="8"/>
      <c r="D302" s="8"/>
      <c r="E302" s="2"/>
      <c r="F302" s="130"/>
      <c r="G302" s="129"/>
      <c r="H302" s="129"/>
      <c r="I302" s="129"/>
      <c r="J302" s="129"/>
      <c r="K302" s="129"/>
      <c r="L302" s="129"/>
      <c r="M302" s="129"/>
      <c r="N302" s="129"/>
      <c r="O302" s="6"/>
    </row>
    <row r="303" spans="1:15" ht="15" customHeight="1" x14ac:dyDescent="0.2">
      <c r="A303" s="88"/>
      <c r="B303" s="88"/>
      <c r="E303" s="2"/>
    </row>
    <row r="312" spans="11:15" ht="15" customHeight="1" x14ac:dyDescent="0.2">
      <c r="K312" s="91"/>
      <c r="L312" s="91"/>
      <c r="M312" s="91"/>
      <c r="N312" s="91"/>
      <c r="O312" s="95"/>
    </row>
    <row r="313" spans="11:15" ht="15" customHeight="1" x14ac:dyDescent="0.2">
      <c r="K313" s="91"/>
      <c r="L313" s="91"/>
      <c r="M313" s="91"/>
      <c r="N313" s="91"/>
      <c r="O313" s="95"/>
    </row>
    <row r="314" spans="11:15" ht="15" customHeight="1" x14ac:dyDescent="0.2">
      <c r="K314" s="91"/>
      <c r="L314" s="91"/>
      <c r="M314" s="91"/>
      <c r="N314" s="91"/>
      <c r="O314" s="95"/>
    </row>
    <row r="315" spans="11:15" ht="15" customHeight="1" x14ac:dyDescent="0.2">
      <c r="K315" s="91"/>
      <c r="L315" s="91"/>
      <c r="M315" s="91"/>
      <c r="N315" s="91"/>
      <c r="O315" s="95"/>
    </row>
    <row r="316" spans="11:15" ht="15" customHeight="1" x14ac:dyDescent="0.2">
      <c r="K316" s="91"/>
      <c r="L316" s="91"/>
      <c r="M316" s="91"/>
      <c r="N316" s="91"/>
      <c r="O316" s="95"/>
    </row>
    <row r="317" spans="11:15" ht="15" customHeight="1" x14ac:dyDescent="0.2">
      <c r="K317" s="91"/>
      <c r="L317" s="91"/>
      <c r="M317" s="91"/>
      <c r="N317" s="91"/>
      <c r="O317" s="95"/>
    </row>
    <row r="318" spans="11:15" ht="15" customHeight="1" x14ac:dyDescent="0.2">
      <c r="K318" s="91"/>
      <c r="L318" s="91"/>
      <c r="M318" s="91"/>
      <c r="N318" s="91"/>
      <c r="O318" s="95"/>
    </row>
    <row r="319" spans="11:15" ht="15" customHeight="1" x14ac:dyDescent="0.2">
      <c r="K319" s="91"/>
      <c r="L319" s="91"/>
      <c r="M319" s="91"/>
      <c r="N319" s="91"/>
      <c r="O319" s="95"/>
    </row>
    <row r="320" spans="11:15" ht="15" customHeight="1" x14ac:dyDescent="0.2">
      <c r="K320" s="91"/>
      <c r="L320" s="91"/>
      <c r="M320" s="91"/>
      <c r="N320" s="91"/>
      <c r="O320" s="95"/>
    </row>
    <row r="321" spans="11:15" ht="15" customHeight="1" x14ac:dyDescent="0.2">
      <c r="K321" s="91"/>
      <c r="L321" s="91"/>
      <c r="M321" s="91"/>
      <c r="N321" s="91"/>
      <c r="O321" s="95"/>
    </row>
    <row r="322" spans="11:15" ht="15" customHeight="1" x14ac:dyDescent="0.2">
      <c r="K322" s="91"/>
      <c r="L322" s="91"/>
      <c r="M322" s="91"/>
      <c r="N322" s="91"/>
      <c r="O322" s="95"/>
    </row>
    <row r="323" spans="11:15" ht="15" customHeight="1" x14ac:dyDescent="0.2">
      <c r="K323" s="91"/>
      <c r="L323" s="91"/>
      <c r="M323" s="91"/>
      <c r="N323" s="91"/>
      <c r="O323" s="95"/>
    </row>
    <row r="324" spans="11:15" ht="15" customHeight="1" x14ac:dyDescent="0.2">
      <c r="K324" s="91"/>
      <c r="L324" s="91"/>
      <c r="M324" s="91"/>
      <c r="N324" s="91"/>
      <c r="O324" s="95"/>
    </row>
    <row r="325" spans="11:15" ht="15" customHeight="1" x14ac:dyDescent="0.2">
      <c r="K325" s="91"/>
      <c r="L325" s="91"/>
      <c r="M325" s="91"/>
      <c r="N325" s="91"/>
      <c r="O325" s="95"/>
    </row>
    <row r="326" spans="11:15" ht="15" customHeight="1" x14ac:dyDescent="0.2">
      <c r="K326" s="91"/>
      <c r="L326" s="91"/>
      <c r="M326" s="91"/>
      <c r="N326" s="91"/>
      <c r="O326" s="95"/>
    </row>
    <row r="327" spans="11:15" ht="15" customHeight="1" x14ac:dyDescent="0.2">
      <c r="K327" s="91"/>
      <c r="L327" s="91"/>
      <c r="M327" s="91"/>
      <c r="N327" s="91"/>
      <c r="O327" s="95"/>
    </row>
    <row r="328" spans="11:15" ht="15" customHeight="1" x14ac:dyDescent="0.2">
      <c r="K328" s="91"/>
      <c r="L328" s="91"/>
      <c r="M328" s="91"/>
      <c r="N328" s="91"/>
      <c r="O328" s="95"/>
    </row>
    <row r="329" spans="11:15" ht="15" customHeight="1" x14ac:dyDescent="0.2">
      <c r="K329" s="91"/>
      <c r="L329" s="91"/>
      <c r="M329" s="91"/>
      <c r="N329" s="91"/>
      <c r="O329" s="95"/>
    </row>
    <row r="330" spans="11:15" ht="15" customHeight="1" x14ac:dyDescent="0.2">
      <c r="K330" s="91"/>
      <c r="L330" s="91"/>
      <c r="M330" s="91"/>
      <c r="N330" s="91"/>
      <c r="O330" s="95"/>
    </row>
    <row r="331" spans="11:15" ht="15" customHeight="1" x14ac:dyDescent="0.2">
      <c r="K331" s="91"/>
      <c r="L331" s="91"/>
      <c r="M331" s="91"/>
      <c r="N331" s="91"/>
      <c r="O331" s="95"/>
    </row>
    <row r="332" spans="11:15" ht="15" customHeight="1" x14ac:dyDescent="0.2">
      <c r="K332" s="91"/>
      <c r="L332" s="91"/>
      <c r="M332" s="91"/>
      <c r="N332" s="91"/>
      <c r="O332" s="95"/>
    </row>
    <row r="333" spans="11:15" ht="15" customHeight="1" x14ac:dyDescent="0.2">
      <c r="K333" s="91"/>
      <c r="L333" s="91"/>
      <c r="M333" s="91"/>
      <c r="N333" s="91"/>
      <c r="O333" s="95"/>
    </row>
    <row r="334" spans="11:15" ht="15" customHeight="1" x14ac:dyDescent="0.2">
      <c r="K334" s="91"/>
      <c r="L334" s="91"/>
      <c r="M334" s="91"/>
      <c r="N334" s="91"/>
      <c r="O334" s="95"/>
    </row>
    <row r="335" spans="11:15" ht="15" customHeight="1" x14ac:dyDescent="0.2">
      <c r="K335" s="91"/>
      <c r="L335" s="91"/>
      <c r="M335" s="91"/>
      <c r="N335" s="91"/>
      <c r="O335" s="95"/>
    </row>
    <row r="336" spans="11:15" ht="15" customHeight="1" x14ac:dyDescent="0.2">
      <c r="K336" s="91"/>
      <c r="L336" s="91"/>
      <c r="M336" s="91"/>
      <c r="N336" s="91"/>
      <c r="O336" s="95"/>
    </row>
    <row r="337" spans="11:15" ht="15" customHeight="1" x14ac:dyDescent="0.2">
      <c r="K337" s="91"/>
      <c r="L337" s="91"/>
      <c r="M337" s="91"/>
      <c r="N337" s="91"/>
      <c r="O337" s="95"/>
    </row>
    <row r="338" spans="11:15" ht="15" customHeight="1" x14ac:dyDescent="0.2">
      <c r="K338" s="91"/>
      <c r="L338" s="91"/>
      <c r="M338" s="91"/>
      <c r="N338" s="91"/>
      <c r="O338" s="95"/>
    </row>
    <row r="339" spans="11:15" ht="15" customHeight="1" x14ac:dyDescent="0.2">
      <c r="K339" s="91"/>
      <c r="L339" s="91"/>
      <c r="M339" s="91"/>
      <c r="N339" s="91"/>
      <c r="O339" s="95"/>
    </row>
    <row r="340" spans="11:15" ht="15" customHeight="1" x14ac:dyDescent="0.2">
      <c r="K340" s="91"/>
      <c r="L340" s="91"/>
      <c r="M340" s="91"/>
      <c r="N340" s="91"/>
      <c r="O340" s="95"/>
    </row>
    <row r="341" spans="11:15" ht="15" customHeight="1" x14ac:dyDescent="0.2">
      <c r="K341" s="91"/>
      <c r="L341" s="91"/>
      <c r="M341" s="91"/>
      <c r="N341" s="91"/>
      <c r="O341" s="95"/>
    </row>
    <row r="342" spans="11:15" ht="15" customHeight="1" x14ac:dyDescent="0.2">
      <c r="K342" s="91"/>
      <c r="L342" s="91"/>
      <c r="M342" s="91"/>
      <c r="N342" s="91"/>
      <c r="O342" s="95"/>
    </row>
    <row r="343" spans="11:15" ht="15" customHeight="1" x14ac:dyDescent="0.2">
      <c r="K343" s="91"/>
      <c r="L343" s="91"/>
      <c r="M343" s="91"/>
      <c r="N343" s="91"/>
      <c r="O343" s="95"/>
    </row>
    <row r="344" spans="11:15" ht="15" customHeight="1" x14ac:dyDescent="0.2">
      <c r="K344" s="91"/>
      <c r="L344" s="91"/>
      <c r="M344" s="91"/>
      <c r="N344" s="91"/>
      <c r="O344" s="95"/>
    </row>
    <row r="345" spans="11:15" ht="15" customHeight="1" x14ac:dyDescent="0.2">
      <c r="K345" s="91"/>
      <c r="L345" s="91"/>
      <c r="M345" s="91"/>
      <c r="N345" s="91"/>
      <c r="O345" s="95"/>
    </row>
    <row r="346" spans="11:15" ht="15" customHeight="1" x14ac:dyDescent="0.2">
      <c r="K346" s="91"/>
      <c r="L346" s="91"/>
      <c r="M346" s="91"/>
      <c r="N346" s="91"/>
      <c r="O346" s="95"/>
    </row>
    <row r="347" spans="11:15" ht="15" customHeight="1" x14ac:dyDescent="0.2">
      <c r="K347" s="91"/>
      <c r="L347" s="91"/>
      <c r="M347" s="91"/>
      <c r="N347" s="91"/>
      <c r="O347" s="95"/>
    </row>
    <row r="348" spans="11:15" ht="15" customHeight="1" x14ac:dyDescent="0.2">
      <c r="K348" s="91"/>
      <c r="L348" s="91"/>
      <c r="M348" s="91"/>
      <c r="N348" s="91"/>
      <c r="O348" s="95"/>
    </row>
    <row r="349" spans="11:15" ht="15" customHeight="1" x14ac:dyDescent="0.2">
      <c r="K349" s="91"/>
      <c r="L349" s="91"/>
      <c r="M349" s="91"/>
      <c r="N349" s="91"/>
      <c r="O349" s="95"/>
    </row>
    <row r="350" spans="11:15" ht="15" customHeight="1" x14ac:dyDescent="0.2">
      <c r="K350" s="91"/>
      <c r="L350" s="91"/>
      <c r="M350" s="91"/>
      <c r="N350" s="91"/>
      <c r="O350" s="95"/>
    </row>
    <row r="351" spans="11:15" ht="15" customHeight="1" x14ac:dyDescent="0.2">
      <c r="K351" s="91"/>
      <c r="L351" s="91"/>
      <c r="M351" s="91"/>
      <c r="N351" s="91"/>
      <c r="O351" s="95"/>
    </row>
    <row r="352" spans="11:15" ht="15" customHeight="1" x14ac:dyDescent="0.2">
      <c r="K352" s="91"/>
      <c r="L352" s="91"/>
      <c r="M352" s="91"/>
      <c r="N352" s="91"/>
      <c r="O352" s="95"/>
    </row>
    <row r="353" spans="11:15" ht="15" customHeight="1" x14ac:dyDescent="0.2">
      <c r="K353" s="91"/>
      <c r="L353" s="91"/>
      <c r="M353" s="91"/>
      <c r="N353" s="91"/>
      <c r="O353" s="95"/>
    </row>
    <row r="354" spans="11:15" ht="15" customHeight="1" x14ac:dyDescent="0.2">
      <c r="K354" s="91"/>
      <c r="L354" s="91"/>
      <c r="M354" s="91"/>
      <c r="N354" s="91"/>
      <c r="O354" s="95"/>
    </row>
    <row r="355" spans="11:15" ht="15" customHeight="1" x14ac:dyDescent="0.2">
      <c r="K355" s="91"/>
      <c r="L355" s="91"/>
      <c r="M355" s="91"/>
      <c r="N355" s="91"/>
      <c r="O355" s="95"/>
    </row>
    <row r="356" spans="11:15" ht="15" customHeight="1" x14ac:dyDescent="0.2">
      <c r="K356" s="91"/>
      <c r="L356" s="91"/>
      <c r="M356" s="91"/>
      <c r="N356" s="91"/>
      <c r="O356" s="95"/>
    </row>
    <row r="357" spans="11:15" ht="15" customHeight="1" x14ac:dyDescent="0.2">
      <c r="K357" s="91"/>
      <c r="L357" s="91"/>
      <c r="M357" s="91"/>
      <c r="N357" s="91"/>
      <c r="O357" s="95"/>
    </row>
    <row r="358" spans="11:15" ht="15" customHeight="1" x14ac:dyDescent="0.2">
      <c r="K358" s="91"/>
      <c r="L358" s="91"/>
      <c r="M358" s="91"/>
      <c r="N358" s="91"/>
      <c r="O358" s="95"/>
    </row>
    <row r="359" spans="11:15" ht="15" customHeight="1" x14ac:dyDescent="0.2">
      <c r="K359" s="91"/>
      <c r="L359" s="91"/>
      <c r="M359" s="91"/>
      <c r="N359" s="91"/>
      <c r="O359" s="95"/>
    </row>
    <row r="360" spans="11:15" ht="15" customHeight="1" x14ac:dyDescent="0.2">
      <c r="K360" s="91"/>
      <c r="L360" s="91"/>
      <c r="M360" s="91"/>
      <c r="N360" s="91"/>
      <c r="O360" s="95"/>
    </row>
    <row r="361" spans="11:15" ht="15" customHeight="1" x14ac:dyDescent="0.2">
      <c r="K361" s="91"/>
      <c r="L361" s="91"/>
      <c r="M361" s="91"/>
      <c r="N361" s="91"/>
      <c r="O361" s="95"/>
    </row>
    <row r="362" spans="11:15" ht="15" customHeight="1" x14ac:dyDescent="0.2">
      <c r="K362" s="91"/>
      <c r="L362" s="91"/>
      <c r="M362" s="91"/>
      <c r="N362" s="91"/>
      <c r="O362" s="95"/>
    </row>
    <row r="363" spans="11:15" ht="15" customHeight="1" x14ac:dyDescent="0.2">
      <c r="K363" s="91"/>
      <c r="L363" s="91"/>
      <c r="M363" s="91"/>
      <c r="N363" s="91"/>
      <c r="O363" s="95"/>
    </row>
    <row r="364" spans="11:15" ht="15" customHeight="1" x14ac:dyDescent="0.2">
      <c r="K364" s="91"/>
      <c r="L364" s="91"/>
      <c r="M364" s="91"/>
      <c r="N364" s="91"/>
      <c r="O364" s="95"/>
    </row>
    <row r="365" spans="11:15" ht="15" customHeight="1" x14ac:dyDescent="0.2">
      <c r="K365" s="91"/>
      <c r="L365" s="91"/>
      <c r="M365" s="91"/>
      <c r="N365" s="91"/>
      <c r="O365" s="95"/>
    </row>
    <row r="366" spans="11:15" ht="15" customHeight="1" x14ac:dyDescent="0.2">
      <c r="K366" s="91"/>
      <c r="L366" s="91"/>
      <c r="M366" s="91"/>
      <c r="N366" s="91"/>
      <c r="O366" s="95"/>
    </row>
    <row r="367" spans="11:15" ht="15" customHeight="1" x14ac:dyDescent="0.2">
      <c r="K367" s="91"/>
      <c r="L367" s="91"/>
      <c r="M367" s="91"/>
      <c r="N367" s="91"/>
      <c r="O367" s="95"/>
    </row>
    <row r="368" spans="11:15" ht="15" customHeight="1" x14ac:dyDescent="0.2">
      <c r="K368" s="91"/>
      <c r="L368" s="91"/>
      <c r="M368" s="91"/>
      <c r="N368" s="91"/>
      <c r="O368" s="95"/>
    </row>
    <row r="369" spans="11:15" ht="15" customHeight="1" x14ac:dyDescent="0.2">
      <c r="K369" s="91"/>
      <c r="L369" s="91"/>
      <c r="M369" s="91"/>
      <c r="N369" s="91"/>
      <c r="O369" s="95"/>
    </row>
    <row r="370" spans="11:15" ht="15" customHeight="1" x14ac:dyDescent="0.2">
      <c r="K370" s="91"/>
      <c r="L370" s="91"/>
      <c r="M370" s="91"/>
      <c r="N370" s="91"/>
      <c r="O370" s="95"/>
    </row>
    <row r="371" spans="11:15" ht="15" customHeight="1" x14ac:dyDescent="0.2">
      <c r="K371" s="91"/>
      <c r="L371" s="91"/>
      <c r="M371" s="91"/>
      <c r="N371" s="91"/>
      <c r="O371" s="95"/>
    </row>
    <row r="372" spans="11:15" ht="15" customHeight="1" x14ac:dyDescent="0.2">
      <c r="K372" s="91"/>
      <c r="L372" s="91"/>
      <c r="M372" s="91"/>
      <c r="N372" s="91"/>
      <c r="O372" s="95"/>
    </row>
    <row r="373" spans="11:15" ht="15" customHeight="1" x14ac:dyDescent="0.2">
      <c r="K373" s="91"/>
      <c r="L373" s="91"/>
      <c r="M373" s="91"/>
      <c r="N373" s="91"/>
      <c r="O373" s="95"/>
    </row>
    <row r="374" spans="11:15" ht="15" customHeight="1" x14ac:dyDescent="0.2">
      <c r="K374" s="91"/>
      <c r="L374" s="91"/>
      <c r="M374" s="91"/>
      <c r="N374" s="91"/>
      <c r="O374" s="95"/>
    </row>
    <row r="375" spans="11:15" ht="15" customHeight="1" x14ac:dyDescent="0.2">
      <c r="K375" s="91"/>
      <c r="L375" s="91"/>
      <c r="M375" s="91"/>
      <c r="N375" s="91"/>
      <c r="O375" s="95"/>
    </row>
    <row r="376" spans="11:15" ht="15" customHeight="1" x14ac:dyDescent="0.2">
      <c r="K376" s="91"/>
      <c r="L376" s="91"/>
      <c r="M376" s="91"/>
      <c r="N376" s="91"/>
      <c r="O376" s="95"/>
    </row>
    <row r="377" spans="11:15" ht="15" customHeight="1" x14ac:dyDescent="0.2">
      <c r="K377" s="91"/>
      <c r="L377" s="91"/>
      <c r="M377" s="91"/>
      <c r="N377" s="91"/>
      <c r="O377" s="95"/>
    </row>
    <row r="378" spans="11:15" ht="15" customHeight="1" x14ac:dyDescent="0.2">
      <c r="K378" s="91"/>
      <c r="L378" s="91"/>
      <c r="M378" s="91"/>
      <c r="N378" s="91"/>
      <c r="O378" s="95"/>
    </row>
    <row r="379" spans="11:15" ht="15" customHeight="1" x14ac:dyDescent="0.2">
      <c r="K379" s="91"/>
      <c r="L379" s="91"/>
      <c r="M379" s="91"/>
      <c r="N379" s="91"/>
      <c r="O379" s="95"/>
    </row>
    <row r="380" spans="11:15" ht="15" customHeight="1" x14ac:dyDescent="0.2">
      <c r="K380" s="91"/>
      <c r="L380" s="91"/>
      <c r="M380" s="91"/>
      <c r="N380" s="91"/>
      <c r="O380" s="95"/>
    </row>
    <row r="381" spans="11:15" ht="15" customHeight="1" x14ac:dyDescent="0.2">
      <c r="K381" s="91"/>
      <c r="L381" s="91"/>
      <c r="M381" s="91"/>
      <c r="N381" s="91"/>
      <c r="O381" s="95"/>
    </row>
    <row r="382" spans="11:15" ht="15" customHeight="1" x14ac:dyDescent="0.2">
      <c r="K382" s="91"/>
      <c r="L382" s="91"/>
      <c r="M382" s="91"/>
      <c r="N382" s="91"/>
      <c r="O382" s="95"/>
    </row>
    <row r="383" spans="11:15" ht="15" customHeight="1" x14ac:dyDescent="0.2">
      <c r="K383" s="91"/>
      <c r="L383" s="91"/>
      <c r="M383" s="91"/>
      <c r="N383" s="91"/>
      <c r="O383" s="95"/>
    </row>
    <row r="384" spans="11:15" ht="15" customHeight="1" x14ac:dyDescent="0.2">
      <c r="K384" s="91"/>
      <c r="L384" s="91"/>
      <c r="M384" s="91"/>
      <c r="N384" s="91"/>
      <c r="O384" s="95"/>
    </row>
    <row r="385" spans="11:15" ht="15" customHeight="1" x14ac:dyDescent="0.2">
      <c r="K385" s="91"/>
      <c r="L385" s="91"/>
      <c r="M385" s="91"/>
      <c r="N385" s="91"/>
      <c r="O385" s="95"/>
    </row>
    <row r="386" spans="11:15" ht="15" customHeight="1" x14ac:dyDescent="0.2">
      <c r="K386" s="91"/>
      <c r="L386" s="91"/>
      <c r="M386" s="91"/>
      <c r="N386" s="91"/>
      <c r="O386" s="95"/>
    </row>
    <row r="387" spans="11:15" ht="15" customHeight="1" x14ac:dyDescent="0.2">
      <c r="K387" s="91"/>
      <c r="L387" s="91"/>
      <c r="M387" s="91"/>
      <c r="N387" s="91"/>
      <c r="O387" s="95"/>
    </row>
    <row r="388" spans="11:15" ht="15" customHeight="1" x14ac:dyDescent="0.2">
      <c r="K388" s="91"/>
      <c r="L388" s="91"/>
      <c r="M388" s="91"/>
      <c r="N388" s="91"/>
      <c r="O388" s="95"/>
    </row>
    <row r="389" spans="11:15" ht="15" customHeight="1" x14ac:dyDescent="0.2">
      <c r="K389" s="91"/>
      <c r="L389" s="91"/>
      <c r="M389" s="91"/>
      <c r="N389" s="91"/>
      <c r="O389" s="95"/>
    </row>
    <row r="390" spans="11:15" ht="15" customHeight="1" x14ac:dyDescent="0.2">
      <c r="K390" s="91"/>
      <c r="L390" s="91"/>
      <c r="M390" s="91"/>
      <c r="N390" s="91"/>
      <c r="O390" s="95"/>
    </row>
    <row r="391" spans="11:15" ht="15" customHeight="1" x14ac:dyDescent="0.2">
      <c r="K391" s="91"/>
      <c r="L391" s="91"/>
      <c r="M391" s="91"/>
      <c r="N391" s="91"/>
      <c r="O391" s="95"/>
    </row>
    <row r="392" spans="11:15" ht="15" customHeight="1" x14ac:dyDescent="0.2">
      <c r="K392" s="91"/>
      <c r="L392" s="91"/>
      <c r="M392" s="91"/>
      <c r="N392" s="91"/>
      <c r="O392" s="95"/>
    </row>
    <row r="393" spans="11:15" ht="15" customHeight="1" x14ac:dyDescent="0.2">
      <c r="K393" s="91"/>
      <c r="L393" s="91"/>
      <c r="M393" s="91"/>
      <c r="N393" s="91"/>
      <c r="O393" s="95"/>
    </row>
    <row r="394" spans="11:15" ht="15" customHeight="1" x14ac:dyDescent="0.2">
      <c r="K394" s="91"/>
      <c r="L394" s="91"/>
      <c r="M394" s="91"/>
      <c r="N394" s="91"/>
      <c r="O394" s="95"/>
    </row>
    <row r="395" spans="11:15" ht="15" customHeight="1" x14ac:dyDescent="0.2">
      <c r="K395" s="91"/>
      <c r="L395" s="91"/>
      <c r="M395" s="91"/>
      <c r="N395" s="91"/>
      <c r="O395" s="95"/>
    </row>
    <row r="396" spans="11:15" ht="15" customHeight="1" x14ac:dyDescent="0.2">
      <c r="K396" s="91"/>
      <c r="L396" s="91"/>
      <c r="M396" s="91"/>
      <c r="N396" s="91"/>
      <c r="O396" s="95"/>
    </row>
    <row r="397" spans="11:15" ht="15" customHeight="1" x14ac:dyDescent="0.2">
      <c r="K397" s="91"/>
      <c r="L397" s="91"/>
      <c r="M397" s="91"/>
      <c r="N397" s="91"/>
      <c r="O397" s="95"/>
    </row>
    <row r="398" spans="11:15" ht="15" customHeight="1" x14ac:dyDescent="0.2">
      <c r="K398" s="91"/>
      <c r="L398" s="91"/>
      <c r="M398" s="91"/>
      <c r="N398" s="91"/>
      <c r="O398" s="95"/>
    </row>
    <row r="399" spans="11:15" ht="15" customHeight="1" x14ac:dyDescent="0.2">
      <c r="K399" s="91"/>
      <c r="L399" s="91"/>
      <c r="M399" s="91"/>
      <c r="N399" s="91"/>
      <c r="O399" s="95"/>
    </row>
    <row r="400" spans="11:15" ht="15" customHeight="1" x14ac:dyDescent="0.2">
      <c r="K400" s="91"/>
      <c r="L400" s="91"/>
      <c r="M400" s="91"/>
      <c r="N400" s="91"/>
      <c r="O400" s="95"/>
    </row>
    <row r="401" spans="11:15" ht="15" customHeight="1" x14ac:dyDescent="0.2">
      <c r="K401" s="91"/>
      <c r="L401" s="91"/>
      <c r="M401" s="91"/>
      <c r="N401" s="91"/>
      <c r="O401" s="95"/>
    </row>
    <row r="402" spans="11:15" ht="15" customHeight="1" x14ac:dyDescent="0.2">
      <c r="K402" s="91"/>
      <c r="L402" s="91"/>
      <c r="M402" s="91"/>
      <c r="N402" s="91"/>
      <c r="O402" s="95"/>
    </row>
    <row r="403" spans="11:15" ht="15" customHeight="1" x14ac:dyDescent="0.2">
      <c r="K403" s="91"/>
      <c r="L403" s="91"/>
      <c r="M403" s="91"/>
      <c r="N403" s="91"/>
      <c r="O403" s="95"/>
    </row>
    <row r="404" spans="11:15" ht="15" customHeight="1" x14ac:dyDescent="0.2">
      <c r="K404" s="91"/>
      <c r="L404" s="91"/>
      <c r="M404" s="91"/>
      <c r="N404" s="91"/>
      <c r="O404" s="95"/>
    </row>
    <row r="405" spans="11:15" ht="15" customHeight="1" x14ac:dyDescent="0.2">
      <c r="K405" s="91"/>
      <c r="L405" s="91"/>
      <c r="M405" s="91"/>
      <c r="N405" s="91"/>
      <c r="O405" s="95"/>
    </row>
    <row r="406" spans="11:15" ht="15" customHeight="1" x14ac:dyDescent="0.2">
      <c r="K406" s="91"/>
      <c r="L406" s="91"/>
      <c r="M406" s="91"/>
      <c r="N406" s="91"/>
      <c r="O406" s="95"/>
    </row>
    <row r="407" spans="11:15" ht="15" customHeight="1" x14ac:dyDescent="0.2">
      <c r="K407" s="91"/>
      <c r="L407" s="91"/>
      <c r="M407" s="91"/>
      <c r="N407" s="91"/>
      <c r="O407" s="95"/>
    </row>
    <row r="408" spans="11:15" ht="15" customHeight="1" x14ac:dyDescent="0.2">
      <c r="K408" s="91"/>
      <c r="L408" s="91"/>
      <c r="M408" s="91"/>
      <c r="N408" s="91"/>
      <c r="O408" s="95"/>
    </row>
    <row r="409" spans="11:15" ht="15" customHeight="1" x14ac:dyDescent="0.2">
      <c r="K409" s="91"/>
      <c r="L409" s="91"/>
      <c r="M409" s="91"/>
      <c r="N409" s="91"/>
      <c r="O409" s="95"/>
    </row>
    <row r="410" spans="11:15" ht="15" customHeight="1" x14ac:dyDescent="0.2">
      <c r="K410" s="91"/>
      <c r="L410" s="91"/>
      <c r="M410" s="91"/>
      <c r="N410" s="91"/>
      <c r="O410" s="95"/>
    </row>
    <row r="411" spans="11:15" ht="15" customHeight="1" x14ac:dyDescent="0.2">
      <c r="K411" s="91"/>
      <c r="L411" s="91"/>
      <c r="M411" s="91"/>
      <c r="N411" s="91"/>
      <c r="O411" s="95"/>
    </row>
    <row r="412" spans="11:15" ht="15" customHeight="1" x14ac:dyDescent="0.2">
      <c r="K412" s="91"/>
      <c r="L412" s="91"/>
      <c r="M412" s="91"/>
      <c r="N412" s="91"/>
      <c r="O412" s="95"/>
    </row>
    <row r="413" spans="11:15" ht="15" customHeight="1" x14ac:dyDescent="0.2">
      <c r="K413" s="91"/>
      <c r="L413" s="91"/>
      <c r="M413" s="91"/>
      <c r="N413" s="91"/>
      <c r="O413" s="95"/>
    </row>
    <row r="414" spans="11:15" ht="15" customHeight="1" x14ac:dyDescent="0.2">
      <c r="K414" s="91"/>
      <c r="L414" s="91"/>
      <c r="M414" s="91"/>
      <c r="N414" s="91"/>
      <c r="O414" s="95"/>
    </row>
    <row r="415" spans="11:15" ht="15" customHeight="1" x14ac:dyDescent="0.2">
      <c r="K415" s="91"/>
      <c r="L415" s="91"/>
      <c r="M415" s="91"/>
      <c r="N415" s="91"/>
      <c r="O415" s="95"/>
    </row>
    <row r="416" spans="11:15" ht="15" customHeight="1" x14ac:dyDescent="0.2">
      <c r="K416" s="91"/>
      <c r="L416" s="91"/>
      <c r="M416" s="91"/>
      <c r="N416" s="91"/>
      <c r="O416" s="95"/>
    </row>
    <row r="417" spans="11:15" ht="15" customHeight="1" x14ac:dyDescent="0.2">
      <c r="K417" s="91"/>
      <c r="L417" s="91"/>
      <c r="M417" s="91"/>
      <c r="N417" s="91"/>
      <c r="O417" s="95"/>
    </row>
    <row r="418" spans="11:15" ht="15" customHeight="1" x14ac:dyDescent="0.2">
      <c r="K418" s="91"/>
      <c r="L418" s="91"/>
      <c r="M418" s="91"/>
      <c r="N418" s="91"/>
      <c r="O418" s="95"/>
    </row>
    <row r="419" spans="11:15" ht="15" customHeight="1" x14ac:dyDescent="0.2">
      <c r="K419" s="91"/>
      <c r="L419" s="91"/>
      <c r="M419" s="91"/>
      <c r="N419" s="91"/>
      <c r="O419" s="95"/>
    </row>
    <row r="420" spans="11:15" ht="15" customHeight="1" x14ac:dyDescent="0.2">
      <c r="K420" s="91"/>
      <c r="L420" s="91"/>
      <c r="M420" s="91"/>
      <c r="N420" s="91"/>
      <c r="O420" s="95"/>
    </row>
    <row r="421" spans="11:15" ht="15" customHeight="1" x14ac:dyDescent="0.2">
      <c r="K421" s="91"/>
      <c r="L421" s="91"/>
      <c r="M421" s="91"/>
      <c r="N421" s="91"/>
      <c r="O421" s="95"/>
    </row>
    <row r="422" spans="11:15" ht="15" customHeight="1" x14ac:dyDescent="0.2">
      <c r="K422" s="91"/>
      <c r="L422" s="91"/>
      <c r="M422" s="91"/>
      <c r="N422" s="91"/>
      <c r="O422" s="95"/>
    </row>
    <row r="423" spans="11:15" ht="15" customHeight="1" x14ac:dyDescent="0.2">
      <c r="K423" s="91"/>
      <c r="L423" s="91"/>
      <c r="M423" s="91"/>
      <c r="N423" s="91"/>
      <c r="O423" s="95"/>
    </row>
    <row r="424" spans="11:15" ht="15" customHeight="1" x14ac:dyDescent="0.2">
      <c r="K424" s="91"/>
      <c r="L424" s="91"/>
      <c r="M424" s="91"/>
      <c r="N424" s="91"/>
      <c r="O424" s="95"/>
    </row>
    <row r="425" spans="11:15" ht="15" customHeight="1" x14ac:dyDescent="0.2">
      <c r="K425" s="91"/>
      <c r="L425" s="91"/>
      <c r="M425" s="91"/>
      <c r="N425" s="91"/>
      <c r="O425" s="95"/>
    </row>
    <row r="426" spans="11:15" ht="15" customHeight="1" x14ac:dyDescent="0.2">
      <c r="K426" s="91"/>
      <c r="L426" s="91"/>
      <c r="M426" s="91"/>
      <c r="N426" s="91"/>
      <c r="O426" s="95"/>
    </row>
    <row r="427" spans="11:15" ht="15" customHeight="1" x14ac:dyDescent="0.2">
      <c r="K427" s="91"/>
      <c r="L427" s="91"/>
      <c r="M427" s="91"/>
      <c r="N427" s="91"/>
      <c r="O427" s="95"/>
    </row>
    <row r="428" spans="11:15" ht="15" customHeight="1" x14ac:dyDescent="0.2">
      <c r="K428" s="91"/>
      <c r="L428" s="91"/>
      <c r="M428" s="91"/>
      <c r="N428" s="91"/>
      <c r="O428" s="95"/>
    </row>
    <row r="429" spans="11:15" ht="15" customHeight="1" x14ac:dyDescent="0.2">
      <c r="K429" s="91"/>
      <c r="L429" s="91"/>
      <c r="M429" s="91"/>
      <c r="N429" s="91"/>
      <c r="O429" s="95"/>
    </row>
    <row r="430" spans="11:15" ht="15" customHeight="1" x14ac:dyDescent="0.2">
      <c r="K430" s="91"/>
      <c r="L430" s="91"/>
      <c r="M430" s="91"/>
      <c r="N430" s="91"/>
      <c r="O430" s="95"/>
    </row>
    <row r="431" spans="11:15" ht="15" customHeight="1" x14ac:dyDescent="0.2">
      <c r="K431" s="91"/>
      <c r="L431" s="91"/>
      <c r="M431" s="91"/>
      <c r="N431" s="91"/>
      <c r="O431" s="95"/>
    </row>
    <row r="432" spans="11:15" ht="15" customHeight="1" x14ac:dyDescent="0.2">
      <c r="K432" s="91"/>
      <c r="L432" s="91"/>
      <c r="M432" s="91"/>
      <c r="N432" s="91"/>
      <c r="O432" s="95"/>
    </row>
    <row r="433" spans="11:15" ht="15" customHeight="1" x14ac:dyDescent="0.2">
      <c r="K433" s="91"/>
      <c r="L433" s="91"/>
      <c r="M433" s="91"/>
      <c r="N433" s="91"/>
      <c r="O433" s="95"/>
    </row>
    <row r="434" spans="11:15" ht="15" customHeight="1" x14ac:dyDescent="0.2">
      <c r="K434" s="91"/>
      <c r="L434" s="91"/>
      <c r="M434" s="91"/>
      <c r="N434" s="91"/>
      <c r="O434" s="95"/>
    </row>
    <row r="435" spans="11:15" ht="15" customHeight="1" x14ac:dyDescent="0.2">
      <c r="K435" s="91"/>
      <c r="L435" s="91"/>
      <c r="M435" s="91"/>
      <c r="N435" s="91"/>
      <c r="O435" s="95"/>
    </row>
    <row r="436" spans="11:15" ht="15" customHeight="1" x14ac:dyDescent="0.2">
      <c r="K436" s="91"/>
      <c r="L436" s="91"/>
      <c r="M436" s="91"/>
      <c r="N436" s="91"/>
      <c r="O436" s="95"/>
    </row>
    <row r="437" spans="11:15" ht="15" customHeight="1" x14ac:dyDescent="0.2">
      <c r="K437" s="91"/>
      <c r="L437" s="91"/>
      <c r="M437" s="91"/>
      <c r="N437" s="91"/>
      <c r="O437" s="95"/>
    </row>
    <row r="438" spans="11:15" ht="15" customHeight="1" x14ac:dyDescent="0.2">
      <c r="K438" s="91"/>
      <c r="L438" s="91"/>
      <c r="M438" s="91"/>
      <c r="N438" s="91"/>
      <c r="O438" s="95"/>
    </row>
    <row r="439" spans="11:15" ht="15" customHeight="1" x14ac:dyDescent="0.2">
      <c r="K439" s="91"/>
      <c r="L439" s="91"/>
      <c r="M439" s="91"/>
      <c r="N439" s="91"/>
      <c r="O439" s="95"/>
    </row>
    <row r="440" spans="11:15" ht="15" customHeight="1" x14ac:dyDescent="0.2">
      <c r="K440" s="91"/>
      <c r="L440" s="91"/>
      <c r="M440" s="91"/>
      <c r="N440" s="91"/>
      <c r="O440" s="95"/>
    </row>
    <row r="441" spans="11:15" ht="15" customHeight="1" x14ac:dyDescent="0.2">
      <c r="K441" s="91"/>
      <c r="L441" s="91"/>
      <c r="M441" s="91"/>
      <c r="N441" s="91"/>
      <c r="O441" s="95"/>
    </row>
    <row r="442" spans="11:15" ht="15" customHeight="1" x14ac:dyDescent="0.2">
      <c r="K442" s="91"/>
      <c r="L442" s="91"/>
      <c r="M442" s="91"/>
      <c r="N442" s="91"/>
      <c r="O442" s="95"/>
    </row>
    <row r="443" spans="11:15" ht="15" customHeight="1" x14ac:dyDescent="0.2">
      <c r="K443" s="91"/>
      <c r="L443" s="91"/>
      <c r="M443" s="91"/>
      <c r="N443" s="91"/>
      <c r="O443" s="95"/>
    </row>
    <row r="444" spans="11:15" ht="15" customHeight="1" x14ac:dyDescent="0.2">
      <c r="K444" s="91"/>
      <c r="L444" s="91"/>
      <c r="M444" s="91"/>
      <c r="N444" s="91"/>
      <c r="O444" s="95"/>
    </row>
    <row r="445" spans="11:15" ht="15" customHeight="1" x14ac:dyDescent="0.2">
      <c r="K445" s="91"/>
      <c r="L445" s="91"/>
      <c r="M445" s="91"/>
      <c r="N445" s="91"/>
      <c r="O445" s="95"/>
    </row>
    <row r="446" spans="11:15" ht="15" customHeight="1" x14ac:dyDescent="0.2">
      <c r="K446" s="91"/>
      <c r="L446" s="91"/>
      <c r="M446" s="91"/>
      <c r="N446" s="91"/>
      <c r="O446" s="95"/>
    </row>
    <row r="447" spans="11:15" ht="15" customHeight="1" x14ac:dyDescent="0.2">
      <c r="K447" s="91"/>
      <c r="L447" s="91"/>
      <c r="M447" s="91"/>
      <c r="N447" s="91"/>
      <c r="O447" s="95"/>
    </row>
    <row r="448" spans="11:15" ht="15" customHeight="1" x14ac:dyDescent="0.2">
      <c r="K448" s="91"/>
      <c r="L448" s="91"/>
      <c r="M448" s="91"/>
      <c r="N448" s="91"/>
      <c r="O448" s="95"/>
    </row>
    <row r="449" spans="11:15" ht="15" customHeight="1" x14ac:dyDescent="0.2">
      <c r="K449" s="91"/>
      <c r="L449" s="91"/>
      <c r="M449" s="91"/>
      <c r="N449" s="91"/>
      <c r="O449" s="95"/>
    </row>
    <row r="450" spans="11:15" ht="15" customHeight="1" x14ac:dyDescent="0.2">
      <c r="K450" s="91"/>
      <c r="L450" s="91"/>
      <c r="M450" s="91"/>
      <c r="N450" s="91"/>
      <c r="O450" s="95"/>
    </row>
    <row r="451" spans="11:15" ht="15" customHeight="1" x14ac:dyDescent="0.2">
      <c r="K451" s="91"/>
      <c r="L451" s="91"/>
      <c r="M451" s="91"/>
      <c r="N451" s="91"/>
      <c r="O451" s="95"/>
    </row>
    <row r="452" spans="11:15" ht="15" customHeight="1" x14ac:dyDescent="0.2">
      <c r="K452" s="91"/>
      <c r="L452" s="91"/>
      <c r="M452" s="91"/>
      <c r="N452" s="91"/>
      <c r="O452" s="95"/>
    </row>
    <row r="453" spans="11:15" ht="15" customHeight="1" x14ac:dyDescent="0.2">
      <c r="K453" s="91"/>
      <c r="L453" s="91"/>
      <c r="M453" s="91"/>
      <c r="N453" s="91"/>
      <c r="O453" s="95"/>
    </row>
    <row r="454" spans="11:15" ht="15" customHeight="1" x14ac:dyDescent="0.2">
      <c r="K454" s="91"/>
      <c r="L454" s="91"/>
      <c r="M454" s="91"/>
      <c r="N454" s="91"/>
      <c r="O454" s="95"/>
    </row>
    <row r="455" spans="11:15" ht="15" customHeight="1" x14ac:dyDescent="0.2">
      <c r="K455" s="91"/>
      <c r="L455" s="91"/>
      <c r="M455" s="91"/>
      <c r="N455" s="91"/>
      <c r="O455" s="95"/>
    </row>
    <row r="456" spans="11:15" ht="15" customHeight="1" x14ac:dyDescent="0.2">
      <c r="K456" s="91"/>
      <c r="L456" s="91"/>
      <c r="M456" s="91"/>
      <c r="N456" s="91"/>
      <c r="O456" s="95"/>
    </row>
    <row r="457" spans="11:15" ht="15" customHeight="1" x14ac:dyDescent="0.2">
      <c r="K457" s="91"/>
      <c r="L457" s="91"/>
      <c r="M457" s="91"/>
      <c r="N457" s="91"/>
      <c r="O457" s="95"/>
    </row>
    <row r="458" spans="11:15" ht="15" customHeight="1" x14ac:dyDescent="0.2">
      <c r="K458" s="91"/>
      <c r="L458" s="91"/>
      <c r="M458" s="91"/>
      <c r="N458" s="91"/>
      <c r="O458" s="95"/>
    </row>
    <row r="459" spans="11:15" ht="15" customHeight="1" x14ac:dyDescent="0.2">
      <c r="K459" s="91"/>
      <c r="L459" s="91"/>
      <c r="M459" s="91"/>
      <c r="N459" s="91"/>
      <c r="O459" s="95"/>
    </row>
    <row r="460" spans="11:15" ht="15" customHeight="1" x14ac:dyDescent="0.2">
      <c r="K460" s="91"/>
      <c r="L460" s="91"/>
      <c r="M460" s="91"/>
      <c r="N460" s="91"/>
      <c r="O460" s="95"/>
    </row>
    <row r="461" spans="11:15" ht="15" customHeight="1" x14ac:dyDescent="0.2">
      <c r="K461" s="91"/>
      <c r="L461" s="91"/>
      <c r="M461" s="91"/>
      <c r="N461" s="91"/>
      <c r="O461" s="95"/>
    </row>
    <row r="462" spans="11:15" ht="15" customHeight="1" x14ac:dyDescent="0.2">
      <c r="K462" s="91"/>
      <c r="L462" s="91"/>
      <c r="M462" s="91"/>
      <c r="N462" s="91"/>
      <c r="O462" s="95"/>
    </row>
    <row r="463" spans="11:15" ht="15" customHeight="1" x14ac:dyDescent="0.2">
      <c r="K463" s="91"/>
      <c r="L463" s="91"/>
      <c r="M463" s="91"/>
      <c r="N463" s="91"/>
      <c r="O463" s="95"/>
    </row>
    <row r="464" spans="11:15" ht="15" customHeight="1" x14ac:dyDescent="0.2">
      <c r="K464" s="91"/>
      <c r="L464" s="91"/>
      <c r="M464" s="91"/>
      <c r="N464" s="91"/>
      <c r="O464" s="95"/>
    </row>
    <row r="465" spans="11:15" ht="15" customHeight="1" x14ac:dyDescent="0.2">
      <c r="K465" s="91"/>
      <c r="L465" s="91"/>
      <c r="M465" s="91"/>
      <c r="N465" s="91"/>
      <c r="O465" s="95"/>
    </row>
    <row r="466" spans="11:15" ht="15" customHeight="1" x14ac:dyDescent="0.2">
      <c r="K466" s="91"/>
      <c r="L466" s="91"/>
      <c r="M466" s="91"/>
      <c r="N466" s="91"/>
      <c r="O466" s="95"/>
    </row>
    <row r="467" spans="11:15" ht="15" customHeight="1" x14ac:dyDescent="0.2">
      <c r="K467" s="91"/>
      <c r="L467" s="91"/>
      <c r="M467" s="91"/>
      <c r="N467" s="91"/>
      <c r="O467" s="95"/>
    </row>
    <row r="468" spans="11:15" ht="15" customHeight="1" x14ac:dyDescent="0.2">
      <c r="K468" s="91"/>
      <c r="L468" s="91"/>
      <c r="M468" s="91"/>
      <c r="N468" s="91"/>
      <c r="O468" s="95"/>
    </row>
    <row r="469" spans="11:15" ht="15" customHeight="1" x14ac:dyDescent="0.2">
      <c r="K469" s="91"/>
      <c r="L469" s="91"/>
      <c r="M469" s="91"/>
      <c r="N469" s="91"/>
      <c r="O469" s="95"/>
    </row>
    <row r="470" spans="11:15" ht="15" customHeight="1" x14ac:dyDescent="0.2">
      <c r="K470" s="91"/>
      <c r="L470" s="91"/>
      <c r="M470" s="91"/>
      <c r="N470" s="91"/>
      <c r="O470" s="95"/>
    </row>
    <row r="471" spans="11:15" ht="15" customHeight="1" x14ac:dyDescent="0.2">
      <c r="K471" s="91"/>
      <c r="L471" s="91"/>
      <c r="M471" s="91"/>
      <c r="N471" s="91"/>
      <c r="O471" s="95"/>
    </row>
    <row r="472" spans="11:15" ht="15" customHeight="1" x14ac:dyDescent="0.2">
      <c r="K472" s="91"/>
      <c r="L472" s="91"/>
      <c r="M472" s="91"/>
      <c r="N472" s="91"/>
      <c r="O472" s="95"/>
    </row>
    <row r="473" spans="11:15" ht="15" customHeight="1" x14ac:dyDescent="0.2">
      <c r="K473" s="91"/>
      <c r="L473" s="91"/>
      <c r="M473" s="91"/>
      <c r="N473" s="91"/>
      <c r="O473" s="95"/>
    </row>
    <row r="474" spans="11:15" ht="15" customHeight="1" x14ac:dyDescent="0.2">
      <c r="K474" s="91"/>
      <c r="L474" s="91"/>
      <c r="M474" s="91"/>
      <c r="N474" s="91"/>
      <c r="O474" s="95"/>
    </row>
    <row r="475" spans="11:15" ht="15" customHeight="1" x14ac:dyDescent="0.2">
      <c r="K475" s="91"/>
      <c r="L475" s="91"/>
      <c r="M475" s="91"/>
      <c r="N475" s="91"/>
      <c r="O475" s="95"/>
    </row>
    <row r="476" spans="11:15" ht="15" customHeight="1" x14ac:dyDescent="0.2">
      <c r="K476" s="91"/>
      <c r="L476" s="91"/>
      <c r="M476" s="91"/>
      <c r="N476" s="91"/>
      <c r="O476" s="95"/>
    </row>
    <row r="477" spans="11:15" ht="15" customHeight="1" x14ac:dyDescent="0.2">
      <c r="K477" s="91"/>
      <c r="L477" s="91"/>
      <c r="M477" s="91"/>
      <c r="N477" s="91"/>
      <c r="O477" s="95"/>
    </row>
    <row r="478" spans="11:15" ht="15" customHeight="1" x14ac:dyDescent="0.2">
      <c r="K478" s="91"/>
      <c r="L478" s="91"/>
      <c r="M478" s="91"/>
      <c r="N478" s="91"/>
      <c r="O478" s="95"/>
    </row>
    <row r="479" spans="11:15" ht="15" customHeight="1" x14ac:dyDescent="0.2">
      <c r="K479" s="91"/>
      <c r="L479" s="91"/>
      <c r="M479" s="91"/>
      <c r="N479" s="91"/>
      <c r="O479" s="95"/>
    </row>
    <row r="480" spans="11:15" ht="15" customHeight="1" x14ac:dyDescent="0.2">
      <c r="K480" s="91"/>
      <c r="L480" s="91"/>
      <c r="M480" s="91"/>
      <c r="N480" s="91"/>
      <c r="O480" s="95"/>
    </row>
    <row r="481" spans="11:15" ht="15" customHeight="1" x14ac:dyDescent="0.2">
      <c r="K481" s="91"/>
      <c r="L481" s="91"/>
      <c r="M481" s="91"/>
      <c r="N481" s="91"/>
      <c r="O481" s="95"/>
    </row>
    <row r="482" spans="11:15" ht="15" customHeight="1" x14ac:dyDescent="0.2">
      <c r="K482" s="91"/>
      <c r="L482" s="91"/>
      <c r="M482" s="91"/>
      <c r="N482" s="91"/>
      <c r="O482" s="95"/>
    </row>
    <row r="483" spans="11:15" ht="15" customHeight="1" x14ac:dyDescent="0.2">
      <c r="K483" s="91"/>
      <c r="L483" s="91"/>
      <c r="M483" s="91"/>
      <c r="N483" s="91"/>
      <c r="O483" s="95"/>
    </row>
    <row r="484" spans="11:15" ht="15" customHeight="1" x14ac:dyDescent="0.2">
      <c r="K484" s="91"/>
      <c r="L484" s="91"/>
      <c r="M484" s="91"/>
      <c r="N484" s="91"/>
      <c r="O484" s="95"/>
    </row>
    <row r="485" spans="11:15" ht="15" customHeight="1" x14ac:dyDescent="0.2">
      <c r="K485" s="91"/>
      <c r="L485" s="91"/>
      <c r="M485" s="91"/>
      <c r="N485" s="91"/>
      <c r="O485" s="95"/>
    </row>
    <row r="486" spans="11:15" ht="15" customHeight="1" x14ac:dyDescent="0.2">
      <c r="K486" s="91"/>
      <c r="L486" s="91"/>
      <c r="M486" s="91"/>
      <c r="N486" s="91"/>
      <c r="O486" s="95"/>
    </row>
    <row r="487" spans="11:15" ht="15" customHeight="1" x14ac:dyDescent="0.2">
      <c r="K487" s="91"/>
      <c r="L487" s="91"/>
      <c r="M487" s="91"/>
      <c r="N487" s="91"/>
      <c r="O487" s="95"/>
    </row>
    <row r="488" spans="11:15" ht="15" customHeight="1" x14ac:dyDescent="0.2">
      <c r="K488" s="91"/>
      <c r="L488" s="91"/>
      <c r="M488" s="91"/>
      <c r="N488" s="91"/>
      <c r="O488" s="95"/>
    </row>
    <row r="489" spans="11:15" ht="15" customHeight="1" x14ac:dyDescent="0.2">
      <c r="K489" s="91"/>
      <c r="L489" s="91"/>
      <c r="M489" s="91"/>
      <c r="N489" s="91"/>
      <c r="O489" s="95"/>
    </row>
    <row r="490" spans="11:15" ht="15" customHeight="1" x14ac:dyDescent="0.2">
      <c r="K490" s="91"/>
      <c r="L490" s="91"/>
      <c r="M490" s="91"/>
      <c r="N490" s="91"/>
      <c r="O490" s="95"/>
    </row>
    <row r="491" spans="11:15" ht="15" customHeight="1" x14ac:dyDescent="0.2">
      <c r="K491" s="91"/>
      <c r="L491" s="91"/>
      <c r="M491" s="91"/>
      <c r="N491" s="91"/>
      <c r="O491" s="95"/>
    </row>
    <row r="492" spans="11:15" ht="15" customHeight="1" x14ac:dyDescent="0.2">
      <c r="K492" s="91"/>
      <c r="L492" s="91"/>
      <c r="M492" s="91"/>
      <c r="N492" s="91"/>
      <c r="O492" s="95"/>
    </row>
    <row r="493" spans="11:15" ht="15" customHeight="1" x14ac:dyDescent="0.2">
      <c r="K493" s="91"/>
      <c r="L493" s="91"/>
      <c r="M493" s="91"/>
      <c r="N493" s="91"/>
      <c r="O493" s="95"/>
    </row>
    <row r="494" spans="11:15" ht="15" customHeight="1" x14ac:dyDescent="0.2">
      <c r="K494" s="91"/>
      <c r="L494" s="91"/>
      <c r="M494" s="91"/>
      <c r="N494" s="91"/>
      <c r="O494" s="95"/>
    </row>
    <row r="495" spans="11:15" ht="15" customHeight="1" x14ac:dyDescent="0.2">
      <c r="K495" s="91"/>
      <c r="L495" s="91"/>
      <c r="M495" s="91"/>
      <c r="N495" s="91"/>
      <c r="O495" s="95"/>
    </row>
    <row r="496" spans="11:15" ht="15" customHeight="1" x14ac:dyDescent="0.2">
      <c r="K496" s="91"/>
      <c r="L496" s="91"/>
      <c r="M496" s="91"/>
      <c r="N496" s="91"/>
      <c r="O496" s="95"/>
    </row>
    <row r="497" spans="11:15" ht="15" customHeight="1" x14ac:dyDescent="0.2">
      <c r="K497" s="91"/>
      <c r="L497" s="91"/>
      <c r="M497" s="91"/>
      <c r="N497" s="91"/>
      <c r="O497" s="95"/>
    </row>
    <row r="498" spans="11:15" ht="15" customHeight="1" x14ac:dyDescent="0.2">
      <c r="K498" s="91"/>
      <c r="L498" s="91"/>
      <c r="M498" s="91"/>
      <c r="N498" s="91"/>
      <c r="O498" s="95"/>
    </row>
    <row r="499" spans="11:15" ht="15" customHeight="1" x14ac:dyDescent="0.2">
      <c r="K499" s="91"/>
      <c r="L499" s="91"/>
      <c r="M499" s="91"/>
      <c r="N499" s="91"/>
      <c r="O499" s="95"/>
    </row>
    <row r="500" spans="11:15" ht="15" customHeight="1" x14ac:dyDescent="0.2">
      <c r="K500" s="91"/>
      <c r="L500" s="91"/>
      <c r="M500" s="91"/>
      <c r="N500" s="91"/>
      <c r="O500" s="95"/>
    </row>
    <row r="501" spans="11:15" ht="15" customHeight="1" x14ac:dyDescent="0.2">
      <c r="K501" s="91"/>
      <c r="L501" s="91"/>
      <c r="M501" s="91"/>
      <c r="N501" s="91"/>
      <c r="O501" s="95"/>
    </row>
    <row r="502" spans="11:15" ht="15" customHeight="1" x14ac:dyDescent="0.2">
      <c r="K502" s="91"/>
      <c r="L502" s="91"/>
      <c r="M502" s="91"/>
      <c r="N502" s="91"/>
      <c r="O502" s="95"/>
    </row>
    <row r="503" spans="11:15" ht="15" customHeight="1" x14ac:dyDescent="0.2">
      <c r="K503" s="91"/>
      <c r="L503" s="91"/>
      <c r="M503" s="91"/>
      <c r="N503" s="91"/>
      <c r="O503" s="95"/>
    </row>
    <row r="504" spans="11:15" ht="15" customHeight="1" x14ac:dyDescent="0.2">
      <c r="K504" s="91"/>
      <c r="L504" s="91"/>
      <c r="M504" s="91"/>
      <c r="N504" s="91"/>
      <c r="O504" s="95"/>
    </row>
    <row r="505" spans="11:15" ht="15" customHeight="1" x14ac:dyDescent="0.2">
      <c r="K505" s="91"/>
      <c r="L505" s="91"/>
      <c r="M505" s="91"/>
      <c r="N505" s="91"/>
      <c r="O505" s="95"/>
    </row>
    <row r="506" spans="11:15" ht="15" customHeight="1" x14ac:dyDescent="0.2">
      <c r="K506" s="91"/>
      <c r="L506" s="91"/>
      <c r="M506" s="91"/>
      <c r="N506" s="91"/>
      <c r="O506" s="95"/>
    </row>
    <row r="507" spans="11:15" ht="15" customHeight="1" x14ac:dyDescent="0.2">
      <c r="K507" s="91"/>
      <c r="L507" s="91"/>
      <c r="M507" s="91"/>
      <c r="N507" s="91"/>
      <c r="O507" s="95"/>
    </row>
    <row r="508" spans="11:15" ht="15" customHeight="1" x14ac:dyDescent="0.2">
      <c r="K508" s="91"/>
      <c r="L508" s="91"/>
      <c r="M508" s="91"/>
      <c r="N508" s="91"/>
      <c r="O508" s="95"/>
    </row>
    <row r="509" spans="11:15" ht="15" customHeight="1" x14ac:dyDescent="0.2">
      <c r="K509" s="91"/>
      <c r="L509" s="91"/>
      <c r="M509" s="91"/>
      <c r="N509" s="91"/>
      <c r="O509" s="95"/>
    </row>
    <row r="510" spans="11:15" ht="15" customHeight="1" x14ac:dyDescent="0.2">
      <c r="K510" s="91"/>
      <c r="L510" s="91"/>
      <c r="M510" s="91"/>
      <c r="N510" s="91"/>
      <c r="O510" s="95"/>
    </row>
    <row r="511" spans="11:15" ht="15" customHeight="1" x14ac:dyDescent="0.2">
      <c r="K511" s="91"/>
      <c r="L511" s="91"/>
      <c r="M511" s="91"/>
      <c r="N511" s="91"/>
      <c r="O511" s="95"/>
    </row>
    <row r="512" spans="11:15" ht="15" customHeight="1" x14ac:dyDescent="0.2">
      <c r="K512" s="91"/>
      <c r="L512" s="91"/>
      <c r="M512" s="91"/>
      <c r="N512" s="91"/>
      <c r="O512" s="95"/>
    </row>
    <row r="513" spans="11:15" ht="15" customHeight="1" x14ac:dyDescent="0.2">
      <c r="K513" s="91"/>
      <c r="L513" s="91"/>
      <c r="M513" s="91"/>
      <c r="N513" s="91"/>
      <c r="O513" s="95"/>
    </row>
    <row r="514" spans="11:15" ht="15" customHeight="1" x14ac:dyDescent="0.2">
      <c r="K514" s="91"/>
      <c r="L514" s="91"/>
      <c r="M514" s="91"/>
      <c r="N514" s="91"/>
      <c r="O514" s="95"/>
    </row>
    <row r="515" spans="11:15" ht="15" customHeight="1" x14ac:dyDescent="0.2">
      <c r="K515" s="91"/>
      <c r="L515" s="91"/>
      <c r="M515" s="91"/>
      <c r="N515" s="91"/>
      <c r="O515" s="95"/>
    </row>
    <row r="516" spans="11:15" ht="15" customHeight="1" x14ac:dyDescent="0.2">
      <c r="K516" s="91"/>
      <c r="L516" s="91"/>
      <c r="M516" s="91"/>
      <c r="N516" s="91"/>
      <c r="O516" s="95"/>
    </row>
    <row r="517" spans="11:15" ht="15" customHeight="1" x14ac:dyDescent="0.2">
      <c r="K517" s="91"/>
      <c r="L517" s="91"/>
      <c r="M517" s="91"/>
      <c r="N517" s="91"/>
      <c r="O517" s="95"/>
    </row>
    <row r="518" spans="11:15" ht="15" customHeight="1" x14ac:dyDescent="0.2">
      <c r="K518" s="91"/>
      <c r="L518" s="91"/>
      <c r="M518" s="91"/>
      <c r="N518" s="91"/>
      <c r="O518" s="95"/>
    </row>
    <row r="519" spans="11:15" ht="15" customHeight="1" x14ac:dyDescent="0.2">
      <c r="K519" s="91"/>
      <c r="L519" s="91"/>
      <c r="M519" s="91"/>
      <c r="N519" s="91"/>
      <c r="O519" s="95"/>
    </row>
    <row r="520" spans="11:15" ht="15" customHeight="1" x14ac:dyDescent="0.2">
      <c r="K520" s="91"/>
      <c r="L520" s="91"/>
      <c r="M520" s="91"/>
      <c r="N520" s="91"/>
      <c r="O520" s="95"/>
    </row>
    <row r="521" spans="11:15" ht="15" customHeight="1" x14ac:dyDescent="0.2">
      <c r="K521" s="91"/>
      <c r="L521" s="91"/>
      <c r="M521" s="91"/>
      <c r="N521" s="91"/>
      <c r="O521" s="95"/>
    </row>
    <row r="522" spans="11:15" ht="15" customHeight="1" x14ac:dyDescent="0.2">
      <c r="K522" s="91"/>
      <c r="L522" s="91"/>
      <c r="M522" s="91"/>
      <c r="N522" s="91"/>
      <c r="O522" s="95"/>
    </row>
    <row r="523" spans="11:15" ht="15" customHeight="1" x14ac:dyDescent="0.2">
      <c r="K523" s="91"/>
      <c r="L523" s="91"/>
      <c r="M523" s="91"/>
      <c r="N523" s="91"/>
      <c r="O523" s="95"/>
    </row>
    <row r="524" spans="11:15" ht="15" customHeight="1" x14ac:dyDescent="0.2">
      <c r="K524" s="91"/>
      <c r="L524" s="91"/>
      <c r="M524" s="91"/>
      <c r="N524" s="91"/>
      <c r="O524" s="95"/>
    </row>
    <row r="525" spans="11:15" ht="15" customHeight="1" x14ac:dyDescent="0.2">
      <c r="K525" s="91"/>
      <c r="L525" s="91"/>
      <c r="M525" s="91"/>
      <c r="N525" s="91"/>
      <c r="O525" s="95"/>
    </row>
    <row r="526" spans="11:15" ht="15" customHeight="1" x14ac:dyDescent="0.2">
      <c r="K526" s="91"/>
      <c r="L526" s="91"/>
      <c r="M526" s="91"/>
      <c r="N526" s="91"/>
      <c r="O526" s="95"/>
    </row>
    <row r="527" spans="11:15" ht="15" customHeight="1" x14ac:dyDescent="0.2">
      <c r="K527" s="91"/>
      <c r="L527" s="91"/>
      <c r="M527" s="91"/>
      <c r="N527" s="91"/>
      <c r="O527" s="95"/>
    </row>
    <row r="528" spans="11:15" ht="15" customHeight="1" x14ac:dyDescent="0.2">
      <c r="K528" s="91"/>
      <c r="L528" s="91"/>
      <c r="M528" s="91"/>
      <c r="N528" s="91"/>
      <c r="O528" s="95"/>
    </row>
    <row r="529" spans="11:15" ht="15" customHeight="1" x14ac:dyDescent="0.2">
      <c r="K529" s="91"/>
      <c r="L529" s="91"/>
      <c r="M529" s="91"/>
      <c r="N529" s="91"/>
      <c r="O529" s="95"/>
    </row>
    <row r="530" spans="11:15" ht="15" customHeight="1" x14ac:dyDescent="0.2">
      <c r="K530" s="91"/>
      <c r="L530" s="91"/>
      <c r="M530" s="91"/>
      <c r="N530" s="91"/>
      <c r="O530" s="95"/>
    </row>
    <row r="531" spans="11:15" ht="15" customHeight="1" x14ac:dyDescent="0.2">
      <c r="K531" s="91"/>
      <c r="L531" s="91"/>
      <c r="M531" s="91"/>
      <c r="N531" s="91"/>
      <c r="O531" s="95"/>
    </row>
    <row r="532" spans="11:15" ht="15" customHeight="1" x14ac:dyDescent="0.2">
      <c r="K532" s="91"/>
      <c r="L532" s="91"/>
      <c r="M532" s="91"/>
      <c r="N532" s="91"/>
      <c r="O532" s="95"/>
    </row>
    <row r="533" spans="11:15" ht="15" customHeight="1" x14ac:dyDescent="0.2">
      <c r="K533" s="91"/>
      <c r="L533" s="91"/>
      <c r="M533" s="91"/>
      <c r="N533" s="91"/>
      <c r="O533" s="95"/>
    </row>
    <row r="534" spans="11:15" ht="15" customHeight="1" x14ac:dyDescent="0.2">
      <c r="K534" s="91"/>
      <c r="L534" s="91"/>
      <c r="M534" s="91"/>
      <c r="N534" s="91"/>
      <c r="O534" s="95"/>
    </row>
    <row r="535" spans="11:15" ht="15" customHeight="1" x14ac:dyDescent="0.2">
      <c r="K535" s="91"/>
      <c r="L535" s="91"/>
      <c r="M535" s="91"/>
      <c r="N535" s="91"/>
      <c r="O535" s="95"/>
    </row>
    <row r="536" spans="11:15" ht="15" customHeight="1" x14ac:dyDescent="0.2">
      <c r="K536" s="91"/>
      <c r="L536" s="91"/>
      <c r="M536" s="91"/>
      <c r="N536" s="91"/>
      <c r="O536" s="95"/>
    </row>
    <row r="537" spans="11:15" ht="15" customHeight="1" x14ac:dyDescent="0.2">
      <c r="K537" s="91"/>
      <c r="L537" s="91"/>
      <c r="M537" s="91"/>
      <c r="N537" s="91"/>
      <c r="O537" s="95"/>
    </row>
    <row r="538" spans="11:15" ht="15" customHeight="1" x14ac:dyDescent="0.2">
      <c r="K538" s="91"/>
      <c r="L538" s="91"/>
      <c r="M538" s="91"/>
      <c r="N538" s="91"/>
      <c r="O538" s="95"/>
    </row>
    <row r="539" spans="11:15" ht="15" customHeight="1" x14ac:dyDescent="0.2">
      <c r="K539" s="91"/>
      <c r="L539" s="91"/>
      <c r="M539" s="91"/>
      <c r="N539" s="91"/>
      <c r="O539" s="95"/>
    </row>
    <row r="540" spans="11:15" ht="15" customHeight="1" x14ac:dyDescent="0.2">
      <c r="K540" s="91"/>
      <c r="L540" s="91"/>
      <c r="M540" s="91"/>
      <c r="N540" s="91"/>
      <c r="O540" s="95"/>
    </row>
    <row r="541" spans="11:15" ht="15" customHeight="1" x14ac:dyDescent="0.2">
      <c r="K541" s="91"/>
      <c r="L541" s="91"/>
      <c r="M541" s="91"/>
      <c r="N541" s="91"/>
      <c r="O541" s="95"/>
    </row>
    <row r="542" spans="11:15" ht="15" customHeight="1" x14ac:dyDescent="0.2">
      <c r="K542" s="91"/>
      <c r="L542" s="91"/>
      <c r="M542" s="91"/>
      <c r="N542" s="91"/>
      <c r="O542" s="95"/>
    </row>
    <row r="543" spans="11:15" ht="15" customHeight="1" x14ac:dyDescent="0.2">
      <c r="K543" s="91"/>
      <c r="L543" s="91"/>
      <c r="M543" s="91"/>
      <c r="N543" s="91"/>
      <c r="O543" s="95"/>
    </row>
    <row r="544" spans="11:15" ht="15" customHeight="1" x14ac:dyDescent="0.2">
      <c r="K544" s="91"/>
      <c r="L544" s="91"/>
      <c r="M544" s="91"/>
      <c r="N544" s="91"/>
      <c r="O544" s="95"/>
    </row>
    <row r="545" spans="11:15" ht="15" customHeight="1" x14ac:dyDescent="0.2">
      <c r="K545" s="91"/>
      <c r="L545" s="91"/>
      <c r="M545" s="91"/>
      <c r="N545" s="91"/>
      <c r="O545" s="95"/>
    </row>
    <row r="546" spans="11:15" ht="15" customHeight="1" x14ac:dyDescent="0.2">
      <c r="K546" s="91"/>
      <c r="L546" s="91"/>
      <c r="M546" s="91"/>
      <c r="N546" s="91"/>
      <c r="O546" s="95"/>
    </row>
    <row r="547" spans="11:15" ht="15" customHeight="1" x14ac:dyDescent="0.2">
      <c r="K547" s="91"/>
      <c r="L547" s="91"/>
      <c r="M547" s="91"/>
      <c r="N547" s="91"/>
      <c r="O547" s="95"/>
    </row>
    <row r="548" spans="11:15" ht="15" customHeight="1" x14ac:dyDescent="0.2">
      <c r="K548" s="91"/>
      <c r="L548" s="91"/>
      <c r="M548" s="91"/>
      <c r="N548" s="91"/>
      <c r="O548" s="95"/>
    </row>
    <row r="549" spans="11:15" ht="15" customHeight="1" x14ac:dyDescent="0.2">
      <c r="K549" s="91"/>
      <c r="L549" s="91"/>
      <c r="M549" s="91"/>
      <c r="N549" s="91"/>
      <c r="O549" s="95"/>
    </row>
    <row r="550" spans="11:15" ht="15" customHeight="1" x14ac:dyDescent="0.2">
      <c r="K550" s="91"/>
      <c r="L550" s="91"/>
      <c r="M550" s="91"/>
      <c r="N550" s="91"/>
      <c r="O550" s="95"/>
    </row>
    <row r="551" spans="11:15" ht="15" customHeight="1" x14ac:dyDescent="0.2">
      <c r="K551" s="91"/>
      <c r="L551" s="91"/>
      <c r="M551" s="91"/>
      <c r="N551" s="91"/>
      <c r="O551" s="95"/>
    </row>
    <row r="552" spans="11:15" ht="15" customHeight="1" x14ac:dyDescent="0.2">
      <c r="K552" s="91"/>
      <c r="L552" s="91"/>
      <c r="M552" s="91"/>
      <c r="N552" s="91"/>
      <c r="O552" s="95"/>
    </row>
    <row r="553" spans="11:15" ht="15" customHeight="1" x14ac:dyDescent="0.2">
      <c r="K553" s="91"/>
      <c r="L553" s="91"/>
      <c r="M553" s="91"/>
      <c r="N553" s="91"/>
      <c r="O553" s="95"/>
    </row>
    <row r="554" spans="11:15" ht="15" customHeight="1" x14ac:dyDescent="0.2">
      <c r="K554" s="91"/>
      <c r="L554" s="91"/>
      <c r="M554" s="91"/>
      <c r="N554" s="91"/>
      <c r="O554" s="95"/>
    </row>
    <row r="555" spans="11:15" ht="15" customHeight="1" x14ac:dyDescent="0.2">
      <c r="K555" s="91"/>
      <c r="L555" s="91"/>
      <c r="M555" s="91"/>
      <c r="N555" s="91"/>
      <c r="O555" s="95"/>
    </row>
    <row r="556" spans="11:15" ht="15" customHeight="1" x14ac:dyDescent="0.2">
      <c r="K556" s="91"/>
      <c r="L556" s="91"/>
      <c r="M556" s="91"/>
      <c r="N556" s="91"/>
      <c r="O556" s="95"/>
    </row>
    <row r="557" spans="11:15" ht="15" customHeight="1" x14ac:dyDescent="0.2">
      <c r="K557" s="91"/>
      <c r="L557" s="91"/>
      <c r="M557" s="91"/>
      <c r="N557" s="91"/>
      <c r="O557" s="95"/>
    </row>
    <row r="558" spans="11:15" ht="15" customHeight="1" x14ac:dyDescent="0.2">
      <c r="K558" s="91"/>
      <c r="L558" s="91"/>
      <c r="M558" s="91"/>
      <c r="N558" s="91"/>
      <c r="O558" s="95"/>
    </row>
    <row r="559" spans="11:15" ht="15" customHeight="1" x14ac:dyDescent="0.2">
      <c r="K559" s="91"/>
      <c r="L559" s="91"/>
      <c r="M559" s="91"/>
      <c r="N559" s="91"/>
      <c r="O559" s="95"/>
    </row>
    <row r="560" spans="11:15" ht="15" customHeight="1" x14ac:dyDescent="0.2">
      <c r="K560" s="91"/>
      <c r="L560" s="91"/>
      <c r="M560" s="91"/>
      <c r="N560" s="91"/>
      <c r="O560" s="95"/>
    </row>
    <row r="561" spans="11:15" ht="15" customHeight="1" x14ac:dyDescent="0.2">
      <c r="K561" s="91"/>
      <c r="L561" s="91"/>
      <c r="M561" s="91"/>
      <c r="N561" s="91"/>
      <c r="O561" s="95"/>
    </row>
    <row r="562" spans="11:15" ht="15" customHeight="1" x14ac:dyDescent="0.2">
      <c r="K562" s="91"/>
      <c r="L562" s="91"/>
      <c r="M562" s="91"/>
      <c r="N562" s="91"/>
      <c r="O562" s="95"/>
    </row>
    <row r="563" spans="11:15" ht="15" customHeight="1" x14ac:dyDescent="0.2">
      <c r="K563" s="91"/>
      <c r="L563" s="91"/>
      <c r="M563" s="91"/>
      <c r="N563" s="91"/>
      <c r="O563" s="95"/>
    </row>
    <row r="564" spans="11:15" ht="15" customHeight="1" x14ac:dyDescent="0.2">
      <c r="K564" s="91"/>
      <c r="L564" s="91"/>
      <c r="M564" s="91"/>
      <c r="N564" s="91"/>
      <c r="O564" s="95"/>
    </row>
    <row r="565" spans="11:15" ht="15" customHeight="1" x14ac:dyDescent="0.2">
      <c r="K565" s="91"/>
      <c r="L565" s="91"/>
      <c r="M565" s="91"/>
      <c r="N565" s="91"/>
      <c r="O565" s="95"/>
    </row>
    <row r="566" spans="11:15" ht="15" customHeight="1" x14ac:dyDescent="0.2">
      <c r="K566" s="91"/>
      <c r="L566" s="91"/>
      <c r="M566" s="91"/>
      <c r="N566" s="91"/>
      <c r="O566" s="95"/>
    </row>
    <row r="567" spans="11:15" ht="15" customHeight="1" x14ac:dyDescent="0.2">
      <c r="K567" s="91"/>
      <c r="L567" s="91"/>
      <c r="M567" s="91"/>
      <c r="N567" s="91"/>
      <c r="O567" s="95"/>
    </row>
    <row r="568" spans="11:15" ht="15" customHeight="1" x14ac:dyDescent="0.2">
      <c r="K568" s="91"/>
      <c r="L568" s="91"/>
      <c r="M568" s="91"/>
      <c r="N568" s="91"/>
      <c r="O568" s="95"/>
    </row>
    <row r="569" spans="11:15" ht="15" customHeight="1" x14ac:dyDescent="0.2">
      <c r="K569" s="91"/>
      <c r="L569" s="91"/>
      <c r="M569" s="91"/>
      <c r="N569" s="91"/>
      <c r="O569" s="95"/>
    </row>
    <row r="570" spans="11:15" ht="15" customHeight="1" x14ac:dyDescent="0.2">
      <c r="K570" s="91"/>
      <c r="L570" s="91"/>
      <c r="M570" s="91"/>
      <c r="N570" s="91"/>
      <c r="O570" s="95"/>
    </row>
    <row r="571" spans="11:15" ht="15" customHeight="1" x14ac:dyDescent="0.2">
      <c r="K571" s="91"/>
      <c r="L571" s="91"/>
      <c r="M571" s="91"/>
      <c r="N571" s="91"/>
      <c r="O571" s="95"/>
    </row>
    <row r="572" spans="11:15" ht="15" customHeight="1" x14ac:dyDescent="0.2">
      <c r="K572" s="91"/>
      <c r="L572" s="91"/>
      <c r="M572" s="91"/>
      <c r="N572" s="91"/>
      <c r="O572" s="95"/>
    </row>
    <row r="573" spans="11:15" ht="15" customHeight="1" x14ac:dyDescent="0.2">
      <c r="K573" s="91"/>
      <c r="L573" s="91"/>
      <c r="M573" s="91"/>
      <c r="N573" s="91"/>
      <c r="O573" s="95"/>
    </row>
    <row r="574" spans="11:15" ht="15" customHeight="1" x14ac:dyDescent="0.2">
      <c r="K574" s="91"/>
      <c r="L574" s="91"/>
      <c r="M574" s="91"/>
      <c r="N574" s="91"/>
      <c r="O574" s="95"/>
    </row>
    <row r="575" spans="11:15" ht="15" customHeight="1" x14ac:dyDescent="0.2">
      <c r="K575" s="91"/>
      <c r="L575" s="91"/>
      <c r="M575" s="91"/>
      <c r="N575" s="91"/>
      <c r="O575" s="95"/>
    </row>
    <row r="576" spans="11:15" ht="15" customHeight="1" x14ac:dyDescent="0.2">
      <c r="K576" s="91"/>
      <c r="L576" s="91"/>
      <c r="M576" s="91"/>
      <c r="N576" s="91"/>
      <c r="O576" s="95"/>
    </row>
    <row r="577" spans="11:15" ht="15" customHeight="1" x14ac:dyDescent="0.2">
      <c r="K577" s="91"/>
      <c r="L577" s="91"/>
      <c r="M577" s="91"/>
      <c r="N577" s="91"/>
      <c r="O577" s="95"/>
    </row>
    <row r="578" spans="11:15" ht="15" customHeight="1" x14ac:dyDescent="0.2">
      <c r="K578" s="91"/>
      <c r="L578" s="91"/>
      <c r="M578" s="91"/>
      <c r="N578" s="91"/>
      <c r="O578" s="95"/>
    </row>
    <row r="579" spans="11:15" ht="15" customHeight="1" x14ac:dyDescent="0.2">
      <c r="K579" s="91"/>
      <c r="L579" s="91"/>
      <c r="M579" s="91"/>
      <c r="N579" s="91"/>
      <c r="O579" s="95"/>
    </row>
    <row r="580" spans="11:15" ht="15" customHeight="1" x14ac:dyDescent="0.2">
      <c r="K580" s="91"/>
      <c r="L580" s="91"/>
      <c r="M580" s="91"/>
      <c r="N580" s="91"/>
      <c r="O580" s="95"/>
    </row>
    <row r="581" spans="11:15" ht="15" customHeight="1" x14ac:dyDescent="0.2">
      <c r="K581" s="91"/>
      <c r="L581" s="91"/>
      <c r="M581" s="91"/>
      <c r="N581" s="91"/>
      <c r="O581" s="95"/>
    </row>
    <row r="582" spans="11:15" ht="15" customHeight="1" x14ac:dyDescent="0.2">
      <c r="K582" s="91"/>
      <c r="L582" s="91"/>
      <c r="M582" s="91"/>
      <c r="N582" s="91"/>
      <c r="O582" s="95"/>
    </row>
    <row r="583" spans="11:15" ht="15" customHeight="1" x14ac:dyDescent="0.2">
      <c r="K583" s="91"/>
      <c r="L583" s="91"/>
      <c r="M583" s="91"/>
      <c r="N583" s="91"/>
      <c r="O583" s="95"/>
    </row>
    <row r="584" spans="11:15" ht="15" customHeight="1" x14ac:dyDescent="0.2">
      <c r="K584" s="91"/>
      <c r="L584" s="91"/>
      <c r="M584" s="91"/>
      <c r="N584" s="91"/>
      <c r="O584" s="95"/>
    </row>
    <row r="585" spans="11:15" ht="15" customHeight="1" x14ac:dyDescent="0.2">
      <c r="K585" s="91"/>
      <c r="L585" s="91"/>
      <c r="M585" s="91"/>
      <c r="N585" s="91"/>
      <c r="O585" s="95"/>
    </row>
    <row r="586" spans="11:15" ht="15" customHeight="1" x14ac:dyDescent="0.2">
      <c r="K586" s="91"/>
      <c r="L586" s="91"/>
      <c r="M586" s="91"/>
      <c r="N586" s="91"/>
      <c r="O586" s="95"/>
    </row>
    <row r="587" spans="11:15" ht="15" customHeight="1" x14ac:dyDescent="0.2">
      <c r="K587" s="91"/>
      <c r="L587" s="91"/>
      <c r="M587" s="91"/>
      <c r="N587" s="91"/>
      <c r="O587" s="95"/>
    </row>
    <row r="588" spans="11:15" ht="15" customHeight="1" x14ac:dyDescent="0.2">
      <c r="K588" s="91"/>
      <c r="L588" s="91"/>
      <c r="M588" s="91"/>
      <c r="N588" s="91"/>
      <c r="O588" s="95"/>
    </row>
    <row r="589" spans="11:15" ht="15" customHeight="1" x14ac:dyDescent="0.2">
      <c r="K589" s="91"/>
      <c r="L589" s="91"/>
      <c r="M589" s="91"/>
      <c r="N589" s="91"/>
      <c r="O589" s="95"/>
    </row>
    <row r="590" spans="11:15" ht="15" customHeight="1" x14ac:dyDescent="0.2">
      <c r="K590" s="91"/>
      <c r="L590" s="91"/>
      <c r="M590" s="91"/>
      <c r="N590" s="91"/>
      <c r="O590" s="95"/>
    </row>
    <row r="591" spans="11:15" ht="15" customHeight="1" x14ac:dyDescent="0.2">
      <c r="K591" s="91"/>
      <c r="L591" s="91"/>
      <c r="M591" s="91"/>
      <c r="N591" s="91"/>
      <c r="O591" s="95"/>
    </row>
    <row r="592" spans="11:15" ht="15" customHeight="1" x14ac:dyDescent="0.2">
      <c r="K592" s="91"/>
      <c r="L592" s="91"/>
      <c r="M592" s="91"/>
      <c r="N592" s="91"/>
      <c r="O592" s="95"/>
    </row>
    <row r="593" spans="11:15" ht="15" customHeight="1" x14ac:dyDescent="0.2">
      <c r="K593" s="91"/>
      <c r="L593" s="91"/>
      <c r="M593" s="91"/>
      <c r="N593" s="91"/>
      <c r="O593" s="95"/>
    </row>
    <row r="594" spans="11:15" ht="15" customHeight="1" x14ac:dyDescent="0.2">
      <c r="K594" s="91"/>
      <c r="L594" s="91"/>
      <c r="M594" s="91"/>
      <c r="N594" s="91"/>
      <c r="O594" s="95"/>
    </row>
    <row r="595" spans="11:15" ht="15" customHeight="1" x14ac:dyDescent="0.2">
      <c r="K595" s="91"/>
      <c r="L595" s="91"/>
      <c r="M595" s="91"/>
      <c r="N595" s="91"/>
      <c r="O595" s="95"/>
    </row>
    <row r="596" spans="11:15" ht="15" customHeight="1" x14ac:dyDescent="0.2">
      <c r="K596" s="91"/>
      <c r="L596" s="91"/>
      <c r="M596" s="91"/>
      <c r="N596" s="91"/>
      <c r="O596" s="95"/>
    </row>
    <row r="597" spans="11:15" ht="15" customHeight="1" x14ac:dyDescent="0.2">
      <c r="K597" s="91"/>
      <c r="L597" s="91"/>
      <c r="M597" s="91"/>
      <c r="N597" s="91"/>
      <c r="O597" s="95"/>
    </row>
    <row r="598" spans="11:15" ht="15" customHeight="1" x14ac:dyDescent="0.2">
      <c r="K598" s="91"/>
      <c r="L598" s="91"/>
      <c r="M598" s="91"/>
      <c r="N598" s="91"/>
      <c r="O598" s="95"/>
    </row>
    <row r="599" spans="11:15" ht="15" customHeight="1" x14ac:dyDescent="0.2">
      <c r="K599" s="91"/>
      <c r="L599" s="91"/>
      <c r="M599" s="91"/>
      <c r="N599" s="91"/>
      <c r="O599" s="95"/>
    </row>
    <row r="600" spans="11:15" ht="15" customHeight="1" x14ac:dyDescent="0.2">
      <c r="K600" s="91"/>
      <c r="L600" s="91"/>
      <c r="M600" s="91"/>
      <c r="N600" s="91"/>
      <c r="O600" s="95"/>
    </row>
    <row r="601" spans="11:15" ht="15" customHeight="1" x14ac:dyDescent="0.2">
      <c r="K601" s="91"/>
      <c r="L601" s="91"/>
      <c r="M601" s="91"/>
      <c r="N601" s="91"/>
      <c r="O601" s="95"/>
    </row>
    <row r="602" spans="11:15" ht="15" customHeight="1" x14ac:dyDescent="0.2">
      <c r="K602" s="91"/>
      <c r="L602" s="91"/>
      <c r="M602" s="91"/>
      <c r="N602" s="91"/>
      <c r="O602" s="95"/>
    </row>
    <row r="603" spans="11:15" ht="15" customHeight="1" x14ac:dyDescent="0.2">
      <c r="K603" s="91"/>
      <c r="L603" s="91"/>
      <c r="M603" s="91"/>
      <c r="N603" s="91"/>
      <c r="O603" s="95"/>
    </row>
    <row r="604" spans="11:15" ht="15" customHeight="1" x14ac:dyDescent="0.2">
      <c r="K604" s="91"/>
      <c r="L604" s="91"/>
      <c r="M604" s="91"/>
      <c r="N604" s="91"/>
      <c r="O604" s="95"/>
    </row>
    <row r="605" spans="11:15" ht="15" customHeight="1" x14ac:dyDescent="0.2">
      <c r="K605" s="91"/>
      <c r="L605" s="91"/>
      <c r="M605" s="91"/>
      <c r="N605" s="91"/>
      <c r="O605" s="95"/>
    </row>
    <row r="606" spans="11:15" ht="15" customHeight="1" x14ac:dyDescent="0.2">
      <c r="K606" s="91"/>
      <c r="L606" s="91"/>
      <c r="M606" s="91"/>
      <c r="N606" s="91"/>
      <c r="O606" s="95"/>
    </row>
    <row r="607" spans="11:15" ht="15" customHeight="1" x14ac:dyDescent="0.2">
      <c r="K607" s="91"/>
      <c r="L607" s="91"/>
      <c r="M607" s="91"/>
      <c r="N607" s="91"/>
      <c r="O607" s="95"/>
    </row>
    <row r="608" spans="11:15" ht="15" customHeight="1" x14ac:dyDescent="0.2">
      <c r="K608" s="91"/>
      <c r="L608" s="91"/>
      <c r="M608" s="91"/>
      <c r="N608" s="91"/>
      <c r="O608" s="95"/>
    </row>
    <row r="609" spans="11:15" ht="15" customHeight="1" x14ac:dyDescent="0.2">
      <c r="K609" s="91"/>
      <c r="L609" s="91"/>
      <c r="M609" s="91"/>
      <c r="N609" s="91"/>
      <c r="O609" s="95"/>
    </row>
    <row r="610" spans="11:15" ht="15" customHeight="1" x14ac:dyDescent="0.2">
      <c r="K610" s="91"/>
      <c r="L610" s="91"/>
      <c r="M610" s="91"/>
      <c r="N610" s="91"/>
      <c r="O610" s="95"/>
    </row>
    <row r="611" spans="11:15" ht="15" customHeight="1" x14ac:dyDescent="0.2">
      <c r="K611" s="91"/>
      <c r="L611" s="91"/>
      <c r="M611" s="91"/>
      <c r="N611" s="91"/>
      <c r="O611" s="95"/>
    </row>
    <row r="612" spans="11:15" ht="15" customHeight="1" x14ac:dyDescent="0.2">
      <c r="K612" s="91"/>
      <c r="L612" s="91"/>
      <c r="M612" s="91"/>
      <c r="N612" s="91"/>
      <c r="O612" s="95"/>
    </row>
    <row r="613" spans="11:15" ht="15" customHeight="1" x14ac:dyDescent="0.2">
      <c r="K613" s="91"/>
      <c r="L613" s="91"/>
      <c r="M613" s="91"/>
      <c r="N613" s="91"/>
      <c r="O613" s="95"/>
    </row>
    <row r="614" spans="11:15" ht="15" customHeight="1" x14ac:dyDescent="0.2">
      <c r="K614" s="91"/>
      <c r="L614" s="91"/>
      <c r="M614" s="91"/>
      <c r="N614" s="91"/>
      <c r="O614" s="95"/>
    </row>
    <row r="615" spans="11:15" ht="15" customHeight="1" x14ac:dyDescent="0.2">
      <c r="K615" s="91"/>
      <c r="L615" s="91"/>
      <c r="M615" s="91"/>
      <c r="N615" s="91"/>
      <c r="O615" s="95"/>
    </row>
    <row r="616" spans="11:15" ht="15" customHeight="1" x14ac:dyDescent="0.2">
      <c r="K616" s="91"/>
      <c r="L616" s="91"/>
      <c r="M616" s="91"/>
      <c r="N616" s="91"/>
      <c r="O616" s="95"/>
    </row>
    <row r="617" spans="11:15" ht="15" customHeight="1" x14ac:dyDescent="0.2">
      <c r="K617" s="91"/>
      <c r="L617" s="91"/>
      <c r="M617" s="91"/>
      <c r="N617" s="91"/>
      <c r="O617" s="95"/>
    </row>
    <row r="618" spans="11:15" ht="15" customHeight="1" x14ac:dyDescent="0.2">
      <c r="K618" s="91"/>
      <c r="L618" s="91"/>
      <c r="M618" s="91"/>
      <c r="N618" s="91"/>
      <c r="O618" s="95"/>
    </row>
    <row r="619" spans="11:15" ht="15" customHeight="1" x14ac:dyDescent="0.2">
      <c r="K619" s="91"/>
      <c r="L619" s="91"/>
      <c r="M619" s="91"/>
      <c r="N619" s="91"/>
      <c r="O619" s="95"/>
    </row>
    <row r="620" spans="11:15" ht="15" customHeight="1" x14ac:dyDescent="0.2">
      <c r="K620" s="91"/>
      <c r="L620" s="91"/>
      <c r="M620" s="91"/>
      <c r="N620" s="91"/>
      <c r="O620" s="95"/>
    </row>
    <row r="621" spans="11:15" ht="15" customHeight="1" x14ac:dyDescent="0.2">
      <c r="K621" s="91"/>
      <c r="L621" s="91"/>
      <c r="M621" s="91"/>
      <c r="N621" s="91"/>
      <c r="O621" s="95"/>
    </row>
    <row r="622" spans="11:15" ht="15" customHeight="1" x14ac:dyDescent="0.2">
      <c r="K622" s="91"/>
      <c r="L622" s="91"/>
      <c r="M622" s="91"/>
      <c r="N622" s="91"/>
      <c r="O622" s="95"/>
    </row>
    <row r="623" spans="11:15" ht="15" customHeight="1" x14ac:dyDescent="0.2">
      <c r="K623" s="91"/>
      <c r="L623" s="91"/>
      <c r="M623" s="91"/>
      <c r="N623" s="91"/>
      <c r="O623" s="95"/>
    </row>
    <row r="624" spans="11:15" ht="15" customHeight="1" x14ac:dyDescent="0.2">
      <c r="K624" s="91"/>
      <c r="L624" s="91"/>
      <c r="M624" s="91"/>
      <c r="N624" s="91"/>
      <c r="O624" s="95"/>
    </row>
    <row r="625" spans="11:15" ht="15" customHeight="1" x14ac:dyDescent="0.2">
      <c r="K625" s="91"/>
      <c r="L625" s="91"/>
      <c r="M625" s="91"/>
      <c r="N625" s="91"/>
      <c r="O625" s="95"/>
    </row>
    <row r="626" spans="11:15" ht="15" customHeight="1" x14ac:dyDescent="0.2">
      <c r="K626" s="91"/>
      <c r="L626" s="91"/>
      <c r="M626" s="91"/>
      <c r="N626" s="91"/>
      <c r="O626" s="95"/>
    </row>
    <row r="627" spans="11:15" ht="15" customHeight="1" x14ac:dyDescent="0.2">
      <c r="K627" s="91"/>
      <c r="L627" s="91"/>
      <c r="M627" s="91"/>
      <c r="N627" s="91"/>
      <c r="O627" s="95"/>
    </row>
    <row r="628" spans="11:15" ht="15" customHeight="1" x14ac:dyDescent="0.2">
      <c r="K628" s="91"/>
      <c r="L628" s="91"/>
      <c r="M628" s="91"/>
      <c r="N628" s="91"/>
      <c r="O628" s="95"/>
    </row>
    <row r="629" spans="11:15" ht="15" customHeight="1" x14ac:dyDescent="0.2">
      <c r="K629" s="91"/>
      <c r="L629" s="91"/>
      <c r="M629" s="91"/>
      <c r="N629" s="91"/>
      <c r="O629" s="95"/>
    </row>
    <row r="630" spans="11:15" ht="15" customHeight="1" x14ac:dyDescent="0.2">
      <c r="K630" s="91"/>
      <c r="L630" s="91"/>
      <c r="M630" s="91"/>
      <c r="N630" s="91"/>
      <c r="O630" s="95"/>
    </row>
    <row r="631" spans="11:15" ht="15" customHeight="1" x14ac:dyDescent="0.2">
      <c r="K631" s="91"/>
      <c r="L631" s="91"/>
      <c r="M631" s="91"/>
      <c r="N631" s="91"/>
      <c r="O631" s="95"/>
    </row>
    <row r="632" spans="11:15" ht="15" customHeight="1" x14ac:dyDescent="0.2">
      <c r="K632" s="91"/>
      <c r="L632" s="91"/>
      <c r="M632" s="91"/>
      <c r="N632" s="91"/>
      <c r="O632" s="95"/>
    </row>
    <row r="633" spans="11:15" ht="15" customHeight="1" x14ac:dyDescent="0.2">
      <c r="K633" s="91"/>
      <c r="L633" s="91"/>
      <c r="M633" s="91"/>
      <c r="N633" s="91"/>
      <c r="O633" s="95"/>
    </row>
    <row r="634" spans="11:15" ht="15" customHeight="1" x14ac:dyDescent="0.2">
      <c r="K634" s="91"/>
      <c r="L634" s="91"/>
      <c r="M634" s="91"/>
      <c r="N634" s="91"/>
      <c r="O634" s="95"/>
    </row>
    <row r="635" spans="11:15" ht="15" customHeight="1" x14ac:dyDescent="0.2">
      <c r="K635" s="91"/>
      <c r="L635" s="91"/>
      <c r="M635" s="91"/>
      <c r="N635" s="91"/>
      <c r="O635" s="95"/>
    </row>
    <row r="636" spans="11:15" ht="15" customHeight="1" x14ac:dyDescent="0.2">
      <c r="K636" s="91"/>
      <c r="L636" s="91"/>
      <c r="M636" s="91"/>
      <c r="N636" s="91"/>
      <c r="O636" s="95"/>
    </row>
    <row r="637" spans="11:15" ht="15" customHeight="1" x14ac:dyDescent="0.2">
      <c r="K637" s="91"/>
      <c r="L637" s="91"/>
      <c r="M637" s="91"/>
      <c r="N637" s="91"/>
      <c r="O637" s="95"/>
    </row>
    <row r="638" spans="11:15" ht="15" customHeight="1" x14ac:dyDescent="0.2">
      <c r="K638" s="91"/>
      <c r="L638" s="91"/>
      <c r="M638" s="91"/>
      <c r="N638" s="91"/>
      <c r="O638" s="95"/>
    </row>
    <row r="639" spans="11:15" ht="15" customHeight="1" x14ac:dyDescent="0.2">
      <c r="K639" s="91"/>
      <c r="L639" s="91"/>
      <c r="M639" s="91"/>
      <c r="N639" s="91"/>
      <c r="O639" s="95"/>
    </row>
    <row r="640" spans="11:15" ht="15" customHeight="1" x14ac:dyDescent="0.2">
      <c r="K640" s="91"/>
      <c r="L640" s="91"/>
      <c r="M640" s="91"/>
      <c r="N640" s="91"/>
      <c r="O640" s="95"/>
    </row>
    <row r="641" spans="11:15" ht="15" customHeight="1" x14ac:dyDescent="0.2">
      <c r="K641" s="91"/>
      <c r="L641" s="91"/>
      <c r="M641" s="91"/>
      <c r="N641" s="91"/>
      <c r="O641" s="95"/>
    </row>
    <row r="642" spans="11:15" ht="15" customHeight="1" x14ac:dyDescent="0.2">
      <c r="K642" s="91"/>
      <c r="L642" s="91"/>
      <c r="M642" s="91"/>
      <c r="N642" s="91"/>
      <c r="O642" s="95"/>
    </row>
    <row r="643" spans="11:15" ht="15" customHeight="1" x14ac:dyDescent="0.2">
      <c r="K643" s="91"/>
      <c r="L643" s="91"/>
      <c r="M643" s="91"/>
      <c r="N643" s="91"/>
      <c r="O643" s="95"/>
    </row>
    <row r="644" spans="11:15" ht="15" customHeight="1" x14ac:dyDescent="0.2">
      <c r="K644" s="91"/>
      <c r="L644" s="91"/>
      <c r="M644" s="91"/>
      <c r="N644" s="91"/>
      <c r="O644" s="95"/>
    </row>
    <row r="645" spans="11:15" ht="15" customHeight="1" x14ac:dyDescent="0.2">
      <c r="K645" s="91"/>
      <c r="L645" s="91"/>
      <c r="M645" s="91"/>
      <c r="N645" s="91"/>
      <c r="O645" s="95"/>
    </row>
    <row r="646" spans="11:15" ht="15" customHeight="1" x14ac:dyDescent="0.2">
      <c r="K646" s="91"/>
      <c r="L646" s="91"/>
      <c r="M646" s="91"/>
      <c r="N646" s="91"/>
      <c r="O646" s="95"/>
    </row>
    <row r="647" spans="11:15" ht="15" customHeight="1" x14ac:dyDescent="0.2">
      <c r="K647" s="91"/>
      <c r="L647" s="91"/>
      <c r="M647" s="91"/>
      <c r="N647" s="91"/>
      <c r="O647" s="95"/>
    </row>
    <row r="648" spans="11:15" ht="15" customHeight="1" x14ac:dyDescent="0.2">
      <c r="K648" s="91"/>
      <c r="L648" s="91"/>
      <c r="M648" s="91"/>
      <c r="N648" s="91"/>
      <c r="O648" s="95"/>
    </row>
    <row r="649" spans="11:15" ht="15" customHeight="1" x14ac:dyDescent="0.2">
      <c r="K649" s="91"/>
      <c r="L649" s="91"/>
      <c r="M649" s="91"/>
      <c r="N649" s="91"/>
      <c r="O649" s="95"/>
    </row>
    <row r="650" spans="11:15" ht="15" customHeight="1" x14ac:dyDescent="0.2">
      <c r="K650" s="91"/>
      <c r="L650" s="91"/>
      <c r="M650" s="91"/>
      <c r="N650" s="91"/>
      <c r="O650" s="95"/>
    </row>
    <row r="651" spans="11:15" ht="15" customHeight="1" x14ac:dyDescent="0.2">
      <c r="K651" s="91"/>
      <c r="L651" s="91"/>
      <c r="M651" s="91"/>
      <c r="N651" s="91"/>
      <c r="O651" s="95"/>
    </row>
    <row r="652" spans="11:15" ht="15" customHeight="1" x14ac:dyDescent="0.2">
      <c r="K652" s="91"/>
      <c r="L652" s="91"/>
      <c r="M652" s="91"/>
      <c r="N652" s="91"/>
      <c r="O652" s="95"/>
    </row>
    <row r="653" spans="11:15" ht="15" customHeight="1" x14ac:dyDescent="0.2">
      <c r="K653" s="91"/>
      <c r="L653" s="91"/>
      <c r="M653" s="91"/>
      <c r="N653" s="91"/>
      <c r="O653" s="95"/>
    </row>
    <row r="654" spans="11:15" ht="15" customHeight="1" x14ac:dyDescent="0.2">
      <c r="K654" s="91"/>
      <c r="L654" s="91"/>
      <c r="M654" s="91"/>
      <c r="N654" s="91"/>
      <c r="O654" s="95"/>
    </row>
    <row r="655" spans="11:15" ht="15" customHeight="1" x14ac:dyDescent="0.2">
      <c r="K655" s="91"/>
      <c r="L655" s="91"/>
      <c r="M655" s="91"/>
      <c r="N655" s="91"/>
      <c r="O655" s="95"/>
    </row>
    <row r="656" spans="11:15" ht="15" customHeight="1" x14ac:dyDescent="0.2">
      <c r="K656" s="91"/>
      <c r="L656" s="91"/>
      <c r="M656" s="91"/>
      <c r="N656" s="91"/>
      <c r="O656" s="95"/>
    </row>
    <row r="657" spans="11:15" ht="15" customHeight="1" x14ac:dyDescent="0.2">
      <c r="K657" s="91"/>
      <c r="L657" s="91"/>
      <c r="M657" s="91"/>
      <c r="N657" s="91"/>
      <c r="O657" s="95"/>
    </row>
    <row r="658" spans="11:15" ht="15" customHeight="1" x14ac:dyDescent="0.2">
      <c r="K658" s="91"/>
      <c r="L658" s="91"/>
      <c r="M658" s="91"/>
      <c r="N658" s="91"/>
      <c r="O658" s="95"/>
    </row>
    <row r="659" spans="11:15" ht="15" customHeight="1" x14ac:dyDescent="0.2">
      <c r="K659" s="91"/>
      <c r="L659" s="91"/>
      <c r="M659" s="91"/>
      <c r="N659" s="91"/>
      <c r="O659" s="95"/>
    </row>
    <row r="660" spans="11:15" ht="15" customHeight="1" x14ac:dyDescent="0.2">
      <c r="K660" s="91"/>
      <c r="L660" s="91"/>
      <c r="M660" s="91"/>
      <c r="N660" s="91"/>
      <c r="O660" s="95"/>
    </row>
    <row r="661" spans="11:15" ht="15" customHeight="1" x14ac:dyDescent="0.2">
      <c r="K661" s="91"/>
      <c r="L661" s="91"/>
      <c r="M661" s="91"/>
      <c r="N661" s="91"/>
      <c r="O661" s="95"/>
    </row>
    <row r="662" spans="11:15" ht="15" customHeight="1" x14ac:dyDescent="0.2">
      <c r="K662" s="91"/>
      <c r="L662" s="91"/>
      <c r="M662" s="91"/>
      <c r="N662" s="91"/>
      <c r="O662" s="95"/>
    </row>
    <row r="663" spans="11:15" ht="15" customHeight="1" x14ac:dyDescent="0.2">
      <c r="K663" s="91"/>
      <c r="L663" s="91"/>
      <c r="M663" s="91"/>
      <c r="N663" s="91"/>
      <c r="O663" s="95"/>
    </row>
    <row r="664" spans="11:15" ht="15" customHeight="1" x14ac:dyDescent="0.2">
      <c r="K664" s="91"/>
      <c r="L664" s="91"/>
      <c r="M664" s="91"/>
      <c r="N664" s="91"/>
      <c r="O664" s="95"/>
    </row>
    <row r="665" spans="11:15" ht="15" customHeight="1" x14ac:dyDescent="0.2">
      <c r="K665" s="91"/>
      <c r="L665" s="91"/>
      <c r="M665" s="91"/>
      <c r="N665" s="91"/>
      <c r="O665" s="95"/>
    </row>
    <row r="666" spans="11:15" ht="15" customHeight="1" x14ac:dyDescent="0.2">
      <c r="K666" s="91"/>
      <c r="L666" s="91"/>
      <c r="M666" s="91"/>
      <c r="N666" s="91"/>
      <c r="O666" s="95"/>
    </row>
    <row r="667" spans="11:15" ht="15" customHeight="1" x14ac:dyDescent="0.2">
      <c r="K667" s="91"/>
      <c r="L667" s="91"/>
      <c r="M667" s="91"/>
      <c r="N667" s="91"/>
      <c r="O667" s="95"/>
    </row>
    <row r="668" spans="11:15" ht="15" customHeight="1" x14ac:dyDescent="0.2">
      <c r="K668" s="91"/>
      <c r="L668" s="91"/>
      <c r="M668" s="91"/>
      <c r="N668" s="91"/>
      <c r="O668" s="95"/>
    </row>
    <row r="669" spans="11:15" ht="15" customHeight="1" x14ac:dyDescent="0.2">
      <c r="K669" s="91"/>
      <c r="L669" s="91"/>
      <c r="M669" s="91"/>
      <c r="N669" s="91"/>
      <c r="O669" s="95"/>
    </row>
    <row r="670" spans="11:15" ht="15" customHeight="1" x14ac:dyDescent="0.2">
      <c r="K670" s="91"/>
      <c r="L670" s="91"/>
      <c r="M670" s="91"/>
      <c r="N670" s="91"/>
      <c r="O670" s="95"/>
    </row>
    <row r="671" spans="11:15" ht="15" customHeight="1" x14ac:dyDescent="0.2">
      <c r="K671" s="91"/>
      <c r="L671" s="91"/>
      <c r="M671" s="91"/>
      <c r="N671" s="91"/>
      <c r="O671" s="95"/>
    </row>
    <row r="672" spans="11:15" ht="15" customHeight="1" x14ac:dyDescent="0.2">
      <c r="K672" s="91"/>
      <c r="L672" s="91"/>
      <c r="M672" s="91"/>
      <c r="N672" s="91"/>
      <c r="O672" s="95"/>
    </row>
    <row r="673" spans="11:15" ht="15" customHeight="1" x14ac:dyDescent="0.2">
      <c r="K673" s="91"/>
      <c r="L673" s="91"/>
      <c r="M673" s="91"/>
      <c r="N673" s="91"/>
      <c r="O673" s="95"/>
    </row>
    <row r="674" spans="11:15" ht="15" customHeight="1" x14ac:dyDescent="0.2">
      <c r="K674" s="91"/>
      <c r="L674" s="91"/>
      <c r="M674" s="91"/>
      <c r="N674" s="91"/>
      <c r="O674" s="95"/>
    </row>
    <row r="675" spans="11:15" ht="15" customHeight="1" x14ac:dyDescent="0.2">
      <c r="K675" s="91"/>
      <c r="L675" s="91"/>
      <c r="M675" s="91"/>
      <c r="N675" s="91"/>
      <c r="O675" s="95"/>
    </row>
    <row r="676" spans="11:15" ht="15" customHeight="1" x14ac:dyDescent="0.2">
      <c r="K676" s="91"/>
      <c r="L676" s="91"/>
      <c r="M676" s="91"/>
      <c r="N676" s="91"/>
      <c r="O676" s="95"/>
    </row>
    <row r="677" spans="11:15" ht="15" customHeight="1" x14ac:dyDescent="0.2">
      <c r="K677" s="91"/>
      <c r="L677" s="91"/>
      <c r="M677" s="91"/>
      <c r="N677" s="91"/>
      <c r="O677" s="95"/>
    </row>
    <row r="678" spans="11:15" ht="15" customHeight="1" x14ac:dyDescent="0.2">
      <c r="K678" s="91"/>
      <c r="L678" s="91"/>
      <c r="M678" s="91"/>
      <c r="N678" s="91"/>
      <c r="O678" s="95"/>
    </row>
    <row r="679" spans="11:15" ht="15" customHeight="1" x14ac:dyDescent="0.2">
      <c r="K679" s="91"/>
      <c r="L679" s="91"/>
      <c r="M679" s="91"/>
      <c r="N679" s="91"/>
      <c r="O679" s="95"/>
    </row>
    <row r="680" spans="11:15" ht="15" customHeight="1" x14ac:dyDescent="0.2">
      <c r="K680" s="91"/>
      <c r="L680" s="91"/>
      <c r="M680" s="91"/>
      <c r="N680" s="91"/>
      <c r="O680" s="95"/>
    </row>
    <row r="681" spans="11:15" ht="15" customHeight="1" x14ac:dyDescent="0.2">
      <c r="K681" s="91"/>
      <c r="L681" s="91"/>
      <c r="M681" s="91"/>
      <c r="N681" s="91"/>
      <c r="O681" s="95"/>
    </row>
    <row r="682" spans="11:15" ht="15" customHeight="1" x14ac:dyDescent="0.2">
      <c r="K682" s="91"/>
      <c r="L682" s="91"/>
      <c r="M682" s="91"/>
      <c r="N682" s="91"/>
      <c r="O682" s="95"/>
    </row>
    <row r="683" spans="11:15" ht="15" customHeight="1" x14ac:dyDescent="0.2">
      <c r="K683" s="91"/>
      <c r="L683" s="91"/>
      <c r="M683" s="91"/>
      <c r="N683" s="91"/>
      <c r="O683" s="95"/>
    </row>
    <row r="684" spans="11:15" ht="15" customHeight="1" x14ac:dyDescent="0.2">
      <c r="K684" s="91"/>
      <c r="L684" s="91"/>
      <c r="M684" s="91"/>
      <c r="N684" s="91"/>
      <c r="O684" s="95"/>
    </row>
    <row r="685" spans="11:15" ht="15" customHeight="1" x14ac:dyDescent="0.2">
      <c r="K685" s="91"/>
      <c r="L685" s="91"/>
      <c r="M685" s="91"/>
      <c r="N685" s="91"/>
      <c r="O685" s="95"/>
    </row>
    <row r="686" spans="11:15" ht="15" customHeight="1" x14ac:dyDescent="0.2">
      <c r="K686" s="91"/>
      <c r="L686" s="91"/>
      <c r="M686" s="91"/>
      <c r="N686" s="91"/>
      <c r="O686" s="95"/>
    </row>
    <row r="687" spans="11:15" ht="15" customHeight="1" x14ac:dyDescent="0.2">
      <c r="K687" s="91"/>
      <c r="L687" s="91"/>
      <c r="M687" s="91"/>
      <c r="N687" s="91"/>
      <c r="O687" s="95"/>
    </row>
    <row r="688" spans="11:15" ht="15" customHeight="1" x14ac:dyDescent="0.2">
      <c r="K688" s="91"/>
      <c r="L688" s="91"/>
      <c r="M688" s="91"/>
      <c r="N688" s="91"/>
      <c r="O688" s="95"/>
    </row>
    <row r="689" spans="11:15" ht="15" customHeight="1" x14ac:dyDescent="0.2">
      <c r="K689" s="91"/>
      <c r="L689" s="91"/>
      <c r="M689" s="91"/>
      <c r="N689" s="91"/>
      <c r="O689" s="95"/>
    </row>
    <row r="690" spans="11:15" ht="15" customHeight="1" x14ac:dyDescent="0.2">
      <c r="K690" s="91"/>
      <c r="L690" s="91"/>
      <c r="M690" s="91"/>
      <c r="N690" s="91"/>
      <c r="O690" s="95"/>
    </row>
    <row r="691" spans="11:15" ht="15" customHeight="1" x14ac:dyDescent="0.2">
      <c r="K691" s="91"/>
      <c r="L691" s="91"/>
      <c r="M691" s="91"/>
      <c r="N691" s="91"/>
      <c r="O691" s="95"/>
    </row>
    <row r="692" spans="11:15" ht="15" customHeight="1" x14ac:dyDescent="0.2">
      <c r="K692" s="91"/>
      <c r="L692" s="91"/>
      <c r="M692" s="91"/>
      <c r="N692" s="91"/>
      <c r="O692" s="95"/>
    </row>
    <row r="693" spans="11:15" ht="15" customHeight="1" x14ac:dyDescent="0.2">
      <c r="K693" s="91"/>
      <c r="L693" s="91"/>
      <c r="M693" s="91"/>
      <c r="N693" s="91"/>
      <c r="O693" s="95"/>
    </row>
    <row r="694" spans="11:15" ht="15" customHeight="1" x14ac:dyDescent="0.2">
      <c r="K694" s="91"/>
      <c r="L694" s="91"/>
      <c r="M694" s="91"/>
      <c r="N694" s="91"/>
      <c r="O694" s="95"/>
    </row>
    <row r="695" spans="11:15" ht="15" customHeight="1" x14ac:dyDescent="0.2">
      <c r="K695" s="91"/>
      <c r="L695" s="91"/>
      <c r="M695" s="91"/>
      <c r="N695" s="91"/>
      <c r="O695" s="95"/>
    </row>
    <row r="696" spans="11:15" ht="15" customHeight="1" x14ac:dyDescent="0.2">
      <c r="K696" s="91"/>
      <c r="L696" s="91"/>
      <c r="M696" s="91"/>
      <c r="N696" s="91"/>
      <c r="O696" s="95"/>
    </row>
    <row r="697" spans="11:15" ht="15" customHeight="1" x14ac:dyDescent="0.2">
      <c r="K697" s="91"/>
      <c r="L697" s="91"/>
      <c r="M697" s="91"/>
      <c r="N697" s="91"/>
      <c r="O697" s="95"/>
    </row>
    <row r="698" spans="11:15" ht="15" customHeight="1" x14ac:dyDescent="0.2">
      <c r="K698" s="91"/>
      <c r="L698" s="91"/>
      <c r="M698" s="91"/>
      <c r="N698" s="91"/>
      <c r="O698" s="95"/>
    </row>
    <row r="699" spans="11:15" ht="15" customHeight="1" x14ac:dyDescent="0.2">
      <c r="K699" s="91"/>
      <c r="L699" s="91"/>
      <c r="M699" s="91"/>
      <c r="N699" s="91"/>
      <c r="O699" s="95"/>
    </row>
    <row r="700" spans="11:15" ht="15" customHeight="1" x14ac:dyDescent="0.2">
      <c r="K700" s="91"/>
      <c r="L700" s="91"/>
      <c r="M700" s="91"/>
      <c r="N700" s="91"/>
      <c r="O700" s="95"/>
    </row>
    <row r="701" spans="11:15" ht="15" customHeight="1" x14ac:dyDescent="0.2">
      <c r="K701" s="91"/>
      <c r="L701" s="91"/>
      <c r="M701" s="91"/>
      <c r="N701" s="91"/>
      <c r="O701" s="95"/>
    </row>
    <row r="702" spans="11:15" ht="15" customHeight="1" x14ac:dyDescent="0.2">
      <c r="K702" s="91"/>
      <c r="L702" s="91"/>
      <c r="M702" s="91"/>
      <c r="N702" s="91"/>
      <c r="O702" s="95"/>
    </row>
    <row r="703" spans="11:15" ht="15" customHeight="1" x14ac:dyDescent="0.2">
      <c r="K703" s="91"/>
      <c r="L703" s="91"/>
      <c r="M703" s="91"/>
      <c r="N703" s="91"/>
      <c r="O703" s="95"/>
    </row>
    <row r="704" spans="11:15" ht="15" customHeight="1" x14ac:dyDescent="0.2">
      <c r="K704" s="91"/>
      <c r="L704" s="91"/>
      <c r="M704" s="91"/>
      <c r="N704" s="91"/>
      <c r="O704" s="95"/>
    </row>
    <row r="705" spans="11:15" ht="15" customHeight="1" x14ac:dyDescent="0.2">
      <c r="K705" s="91"/>
      <c r="L705" s="91"/>
      <c r="M705" s="91"/>
      <c r="N705" s="91"/>
      <c r="O705" s="95"/>
    </row>
    <row r="706" spans="11:15" ht="15" customHeight="1" x14ac:dyDescent="0.2">
      <c r="K706" s="91"/>
      <c r="L706" s="91"/>
      <c r="M706" s="91"/>
      <c r="N706" s="91"/>
      <c r="O706" s="95"/>
    </row>
    <row r="707" spans="11:15" ht="15" customHeight="1" x14ac:dyDescent="0.2">
      <c r="K707" s="91"/>
      <c r="L707" s="91"/>
      <c r="M707" s="91"/>
      <c r="N707" s="91"/>
      <c r="O707" s="95"/>
    </row>
    <row r="708" spans="11:15" ht="15" customHeight="1" x14ac:dyDescent="0.2">
      <c r="K708" s="91"/>
      <c r="L708" s="91"/>
      <c r="M708" s="91"/>
      <c r="N708" s="91"/>
      <c r="O708" s="95"/>
    </row>
    <row r="709" spans="11:15" ht="15" customHeight="1" x14ac:dyDescent="0.2">
      <c r="K709" s="91"/>
      <c r="L709" s="91"/>
      <c r="M709" s="91"/>
      <c r="N709" s="91"/>
      <c r="O709" s="95"/>
    </row>
    <row r="710" spans="11:15" ht="15" customHeight="1" x14ac:dyDescent="0.2">
      <c r="K710" s="91"/>
      <c r="L710" s="91"/>
      <c r="M710" s="91"/>
      <c r="N710" s="91"/>
      <c r="O710" s="95"/>
    </row>
    <row r="711" spans="11:15" ht="15" customHeight="1" x14ac:dyDescent="0.2">
      <c r="K711" s="91"/>
      <c r="L711" s="91"/>
      <c r="M711" s="91"/>
      <c r="N711" s="91"/>
      <c r="O711" s="95"/>
    </row>
    <row r="712" spans="11:15" ht="15" customHeight="1" x14ac:dyDescent="0.2">
      <c r="K712" s="91"/>
      <c r="L712" s="91"/>
      <c r="M712" s="91"/>
      <c r="N712" s="91"/>
      <c r="O712" s="95"/>
    </row>
    <row r="713" spans="11:15" ht="15" customHeight="1" x14ac:dyDescent="0.2">
      <c r="K713" s="91"/>
      <c r="L713" s="91"/>
      <c r="M713" s="91"/>
      <c r="N713" s="91"/>
      <c r="O713" s="95"/>
    </row>
    <row r="714" spans="11:15" ht="15" customHeight="1" x14ac:dyDescent="0.2">
      <c r="K714" s="91"/>
      <c r="L714" s="91"/>
      <c r="M714" s="91"/>
      <c r="N714" s="91"/>
      <c r="O714" s="95"/>
    </row>
    <row r="715" spans="11:15" ht="15" customHeight="1" x14ac:dyDescent="0.2">
      <c r="K715" s="91"/>
      <c r="L715" s="91"/>
      <c r="M715" s="91"/>
      <c r="N715" s="91"/>
      <c r="O715" s="95"/>
    </row>
    <row r="716" spans="11:15" ht="15" customHeight="1" x14ac:dyDescent="0.2">
      <c r="K716" s="91"/>
      <c r="L716" s="91"/>
      <c r="M716" s="91"/>
      <c r="N716" s="91"/>
      <c r="O716" s="95"/>
    </row>
    <row r="717" spans="11:15" ht="15" customHeight="1" x14ac:dyDescent="0.2">
      <c r="K717" s="91"/>
      <c r="L717" s="91"/>
      <c r="M717" s="91"/>
      <c r="N717" s="91"/>
      <c r="O717" s="95"/>
    </row>
    <row r="718" spans="11:15" ht="15" customHeight="1" x14ac:dyDescent="0.2">
      <c r="K718" s="91"/>
      <c r="L718" s="91"/>
      <c r="M718" s="91"/>
      <c r="N718" s="91"/>
      <c r="O718" s="95"/>
    </row>
    <row r="719" spans="11:15" ht="15" customHeight="1" x14ac:dyDescent="0.2">
      <c r="K719" s="91"/>
      <c r="L719" s="91"/>
      <c r="M719" s="91"/>
      <c r="N719" s="91"/>
      <c r="O719" s="95"/>
    </row>
    <row r="720" spans="11:15" ht="15" customHeight="1" x14ac:dyDescent="0.2">
      <c r="K720" s="91"/>
      <c r="L720" s="91"/>
      <c r="M720" s="91"/>
      <c r="N720" s="91"/>
      <c r="O720" s="95"/>
    </row>
    <row r="721" spans="11:15" ht="15" customHeight="1" x14ac:dyDescent="0.2">
      <c r="K721" s="91"/>
      <c r="L721" s="91"/>
      <c r="M721" s="91"/>
      <c r="N721" s="91"/>
      <c r="O721" s="95"/>
    </row>
    <row r="722" spans="11:15" ht="15" customHeight="1" x14ac:dyDescent="0.2">
      <c r="K722" s="91"/>
      <c r="L722" s="91"/>
      <c r="M722" s="91"/>
      <c r="N722" s="91"/>
      <c r="O722" s="95"/>
    </row>
    <row r="723" spans="11:15" ht="15" customHeight="1" x14ac:dyDescent="0.2">
      <c r="K723" s="91"/>
      <c r="L723" s="91"/>
      <c r="M723" s="91"/>
      <c r="N723" s="91"/>
      <c r="O723" s="95"/>
    </row>
    <row r="724" spans="11:15" ht="15" customHeight="1" x14ac:dyDescent="0.2">
      <c r="K724" s="91"/>
      <c r="L724" s="91"/>
      <c r="M724" s="91"/>
      <c r="N724" s="91"/>
      <c r="O724" s="95"/>
    </row>
    <row r="725" spans="11:15" ht="15" customHeight="1" x14ac:dyDescent="0.2">
      <c r="K725" s="91"/>
      <c r="L725" s="91"/>
      <c r="M725" s="91"/>
      <c r="N725" s="91"/>
      <c r="O725" s="95"/>
    </row>
    <row r="726" spans="11:15" ht="15" customHeight="1" x14ac:dyDescent="0.2">
      <c r="K726" s="91"/>
      <c r="L726" s="91"/>
      <c r="M726" s="91"/>
      <c r="N726" s="91"/>
      <c r="O726" s="95"/>
    </row>
    <row r="727" spans="11:15" ht="15" customHeight="1" x14ac:dyDescent="0.2">
      <c r="K727" s="91"/>
      <c r="L727" s="91"/>
      <c r="M727" s="91"/>
      <c r="N727" s="91"/>
      <c r="O727" s="95"/>
    </row>
    <row r="728" spans="11:15" ht="15" customHeight="1" x14ac:dyDescent="0.2">
      <c r="K728" s="91"/>
      <c r="L728" s="91"/>
      <c r="M728" s="91"/>
      <c r="N728" s="91"/>
      <c r="O728" s="95"/>
    </row>
    <row r="729" spans="11:15" ht="15" customHeight="1" x14ac:dyDescent="0.2">
      <c r="K729" s="91"/>
      <c r="L729" s="91"/>
      <c r="M729" s="91"/>
      <c r="N729" s="91"/>
      <c r="O729" s="95"/>
    </row>
    <row r="730" spans="11:15" ht="15" customHeight="1" x14ac:dyDescent="0.2">
      <c r="K730" s="91"/>
      <c r="L730" s="91"/>
      <c r="M730" s="91"/>
      <c r="N730" s="91"/>
      <c r="O730" s="95"/>
    </row>
    <row r="731" spans="11:15" ht="15" customHeight="1" x14ac:dyDescent="0.2">
      <c r="K731" s="91"/>
      <c r="L731" s="91"/>
      <c r="M731" s="91"/>
      <c r="N731" s="91"/>
      <c r="O731" s="95"/>
    </row>
    <row r="732" spans="11:15" ht="15" customHeight="1" x14ac:dyDescent="0.2">
      <c r="K732" s="91"/>
      <c r="L732" s="91"/>
      <c r="M732" s="91"/>
      <c r="N732" s="91"/>
      <c r="O732" s="95"/>
    </row>
    <row r="733" spans="11:15" ht="15" customHeight="1" x14ac:dyDescent="0.2">
      <c r="K733" s="91"/>
      <c r="L733" s="91"/>
      <c r="M733" s="91"/>
      <c r="N733" s="91"/>
      <c r="O733" s="95"/>
    </row>
    <row r="734" spans="11:15" ht="15" customHeight="1" x14ac:dyDescent="0.2">
      <c r="K734" s="91"/>
      <c r="L734" s="91"/>
      <c r="M734" s="91"/>
      <c r="N734" s="91"/>
      <c r="O734" s="95"/>
    </row>
    <row r="735" spans="11:15" ht="15" customHeight="1" x14ac:dyDescent="0.2">
      <c r="K735" s="91"/>
      <c r="L735" s="91"/>
      <c r="M735" s="91"/>
      <c r="N735" s="91"/>
      <c r="O735" s="95"/>
    </row>
    <row r="736" spans="11:15" ht="15" customHeight="1" x14ac:dyDescent="0.2">
      <c r="K736" s="91"/>
      <c r="L736" s="91"/>
      <c r="M736" s="91"/>
      <c r="N736" s="91"/>
      <c r="O736" s="95"/>
    </row>
    <row r="737" spans="11:15" ht="15" customHeight="1" x14ac:dyDescent="0.2">
      <c r="K737" s="91"/>
      <c r="L737" s="91"/>
      <c r="M737" s="91"/>
      <c r="N737" s="91"/>
      <c r="O737" s="95"/>
    </row>
    <row r="738" spans="11:15" ht="15" customHeight="1" x14ac:dyDescent="0.2">
      <c r="K738" s="91"/>
      <c r="L738" s="91"/>
      <c r="M738" s="91"/>
      <c r="N738" s="91"/>
      <c r="O738" s="95"/>
    </row>
    <row r="739" spans="11:15" ht="15" customHeight="1" x14ac:dyDescent="0.2">
      <c r="K739" s="91"/>
      <c r="L739" s="91"/>
      <c r="M739" s="91"/>
      <c r="N739" s="91"/>
      <c r="O739" s="95"/>
    </row>
    <row r="740" spans="11:15" ht="15" customHeight="1" x14ac:dyDescent="0.2">
      <c r="K740" s="91"/>
      <c r="L740" s="91"/>
      <c r="M740" s="91"/>
      <c r="N740" s="91"/>
      <c r="O740" s="95"/>
    </row>
    <row r="741" spans="11:15" ht="15" customHeight="1" x14ac:dyDescent="0.2">
      <c r="K741" s="91"/>
      <c r="L741" s="91"/>
      <c r="M741" s="91"/>
      <c r="N741" s="91"/>
      <c r="O741" s="95"/>
    </row>
    <row r="742" spans="11:15" ht="15" customHeight="1" x14ac:dyDescent="0.2">
      <c r="K742" s="91"/>
      <c r="L742" s="91"/>
      <c r="M742" s="91"/>
      <c r="N742" s="91"/>
      <c r="O742" s="95"/>
    </row>
    <row r="743" spans="11:15" ht="15" customHeight="1" x14ac:dyDescent="0.2">
      <c r="K743" s="91"/>
      <c r="L743" s="91"/>
      <c r="M743" s="91"/>
      <c r="N743" s="91"/>
      <c r="O743" s="95"/>
    </row>
    <row r="744" spans="11:15" ht="15" customHeight="1" x14ac:dyDescent="0.2">
      <c r="K744" s="91"/>
      <c r="L744" s="91"/>
      <c r="M744" s="91"/>
      <c r="N744" s="91"/>
      <c r="O744" s="95"/>
    </row>
    <row r="745" spans="11:15" ht="15" customHeight="1" x14ac:dyDescent="0.2">
      <c r="K745" s="91"/>
      <c r="L745" s="91"/>
      <c r="M745" s="91"/>
      <c r="N745" s="91"/>
      <c r="O745" s="95"/>
    </row>
    <row r="746" spans="11:15" ht="15" customHeight="1" x14ac:dyDescent="0.2">
      <c r="K746" s="91"/>
      <c r="L746" s="91"/>
      <c r="M746" s="91"/>
      <c r="N746" s="91"/>
      <c r="O746" s="95"/>
    </row>
    <row r="747" spans="11:15" ht="15" customHeight="1" x14ac:dyDescent="0.2">
      <c r="K747" s="91"/>
      <c r="L747" s="91"/>
      <c r="M747" s="91"/>
      <c r="N747" s="91"/>
      <c r="O747" s="95"/>
    </row>
    <row r="748" spans="11:15" ht="15" customHeight="1" x14ac:dyDescent="0.2">
      <c r="K748" s="91"/>
      <c r="L748" s="91"/>
      <c r="M748" s="91"/>
      <c r="N748" s="91"/>
      <c r="O748" s="95"/>
    </row>
    <row r="749" spans="11:15" ht="15" customHeight="1" x14ac:dyDescent="0.2">
      <c r="K749" s="91"/>
      <c r="L749" s="91"/>
      <c r="M749" s="91"/>
      <c r="N749" s="91"/>
      <c r="O749" s="95"/>
    </row>
    <row r="750" spans="11:15" ht="15" customHeight="1" x14ac:dyDescent="0.2">
      <c r="K750" s="91"/>
      <c r="L750" s="91"/>
      <c r="M750" s="91"/>
      <c r="N750" s="91"/>
      <c r="O750" s="95"/>
    </row>
    <row r="751" spans="11:15" ht="15" customHeight="1" x14ac:dyDescent="0.2">
      <c r="K751" s="91"/>
      <c r="L751" s="91"/>
      <c r="M751" s="91"/>
      <c r="N751" s="91"/>
      <c r="O751" s="95"/>
    </row>
    <row r="752" spans="11:15" ht="15" customHeight="1" x14ac:dyDescent="0.2">
      <c r="K752" s="91"/>
      <c r="L752" s="91"/>
      <c r="M752" s="91"/>
      <c r="N752" s="91"/>
      <c r="O752" s="95"/>
    </row>
    <row r="753" spans="11:15" ht="15" customHeight="1" x14ac:dyDescent="0.2">
      <c r="K753" s="91"/>
      <c r="L753" s="91"/>
      <c r="M753" s="91"/>
      <c r="N753" s="91"/>
      <c r="O753" s="95"/>
    </row>
    <row r="754" spans="11:15" ht="15" customHeight="1" x14ac:dyDescent="0.2">
      <c r="K754" s="91"/>
      <c r="L754" s="91"/>
      <c r="M754" s="91"/>
      <c r="N754" s="91"/>
      <c r="O754" s="95"/>
    </row>
    <row r="755" spans="11:15" ht="15" customHeight="1" x14ac:dyDescent="0.2">
      <c r="K755" s="91"/>
      <c r="L755" s="91"/>
      <c r="M755" s="91"/>
      <c r="N755" s="91"/>
      <c r="O755" s="95"/>
    </row>
    <row r="756" spans="11:15" ht="15" customHeight="1" x14ac:dyDescent="0.2">
      <c r="K756" s="91"/>
      <c r="L756" s="91"/>
      <c r="M756" s="91"/>
      <c r="N756" s="91"/>
      <c r="O756" s="95"/>
    </row>
    <row r="757" spans="11:15" ht="15" customHeight="1" x14ac:dyDescent="0.2">
      <c r="K757" s="91"/>
      <c r="L757" s="91"/>
      <c r="M757" s="91"/>
      <c r="N757" s="91"/>
      <c r="O757" s="95"/>
    </row>
    <row r="758" spans="11:15" ht="15" customHeight="1" x14ac:dyDescent="0.2">
      <c r="K758" s="91"/>
      <c r="L758" s="91"/>
      <c r="M758" s="91"/>
      <c r="N758" s="91"/>
      <c r="O758" s="95"/>
    </row>
    <row r="759" spans="11:15" ht="15" customHeight="1" x14ac:dyDescent="0.2">
      <c r="K759" s="91"/>
      <c r="L759" s="91"/>
      <c r="M759" s="91"/>
      <c r="N759" s="91"/>
      <c r="O759" s="95"/>
    </row>
    <row r="760" spans="11:15" ht="15" customHeight="1" x14ac:dyDescent="0.2">
      <c r="K760" s="91"/>
      <c r="L760" s="91"/>
      <c r="M760" s="91"/>
      <c r="N760" s="91"/>
      <c r="O760" s="95"/>
    </row>
    <row r="761" spans="11:15" ht="15" customHeight="1" x14ac:dyDescent="0.2">
      <c r="K761" s="91"/>
      <c r="L761" s="91"/>
      <c r="M761" s="91"/>
      <c r="N761" s="91"/>
      <c r="O761" s="95"/>
    </row>
    <row r="762" spans="11:15" ht="15" customHeight="1" x14ac:dyDescent="0.2">
      <c r="K762" s="91"/>
      <c r="L762" s="91"/>
      <c r="M762" s="91"/>
      <c r="N762" s="91"/>
      <c r="O762" s="95"/>
    </row>
    <row r="763" spans="11:15" ht="15" customHeight="1" x14ac:dyDescent="0.2">
      <c r="K763" s="91"/>
      <c r="L763" s="91"/>
      <c r="M763" s="91"/>
      <c r="N763" s="91"/>
      <c r="O763" s="95"/>
    </row>
    <row r="764" spans="11:15" ht="15" customHeight="1" x14ac:dyDescent="0.2">
      <c r="K764" s="91"/>
      <c r="L764" s="91"/>
      <c r="M764" s="91"/>
      <c r="N764" s="91"/>
      <c r="O764" s="95"/>
    </row>
    <row r="765" spans="11:15" ht="15" customHeight="1" x14ac:dyDescent="0.2">
      <c r="K765" s="91"/>
      <c r="L765" s="91"/>
      <c r="M765" s="91"/>
      <c r="N765" s="91"/>
      <c r="O765" s="95"/>
    </row>
    <row r="766" spans="11:15" ht="15" customHeight="1" x14ac:dyDescent="0.2">
      <c r="K766" s="91"/>
      <c r="L766" s="91"/>
      <c r="M766" s="91"/>
      <c r="N766" s="91"/>
      <c r="O766" s="95"/>
    </row>
    <row r="767" spans="11:15" ht="15" customHeight="1" x14ac:dyDescent="0.2">
      <c r="K767" s="91"/>
      <c r="L767" s="91"/>
      <c r="M767" s="91"/>
      <c r="N767" s="91"/>
      <c r="O767" s="95"/>
    </row>
    <row r="768" spans="11:15" ht="15" customHeight="1" x14ac:dyDescent="0.2">
      <c r="K768" s="91"/>
      <c r="L768" s="91"/>
      <c r="M768" s="91"/>
      <c r="N768" s="91"/>
      <c r="O768" s="95"/>
    </row>
    <row r="769" spans="11:15" ht="15" customHeight="1" x14ac:dyDescent="0.2">
      <c r="K769" s="91"/>
      <c r="L769" s="91"/>
      <c r="M769" s="91"/>
      <c r="N769" s="91"/>
      <c r="O769" s="95"/>
    </row>
    <row r="770" spans="11:15" ht="15" customHeight="1" x14ac:dyDescent="0.2">
      <c r="K770" s="91"/>
      <c r="L770" s="91"/>
      <c r="M770" s="91"/>
      <c r="N770" s="91"/>
      <c r="O770" s="95"/>
    </row>
    <row r="771" spans="11:15" ht="15" customHeight="1" x14ac:dyDescent="0.2">
      <c r="K771" s="91"/>
      <c r="L771" s="91"/>
      <c r="M771" s="91"/>
      <c r="N771" s="91"/>
      <c r="O771" s="95"/>
    </row>
    <row r="772" spans="11:15" ht="15" customHeight="1" x14ac:dyDescent="0.2">
      <c r="K772" s="91"/>
      <c r="L772" s="91"/>
      <c r="M772" s="91"/>
      <c r="N772" s="91"/>
      <c r="O772" s="95"/>
    </row>
    <row r="773" spans="11:15" ht="15" customHeight="1" x14ac:dyDescent="0.2">
      <c r="K773" s="91"/>
      <c r="L773" s="91"/>
      <c r="M773" s="91"/>
      <c r="N773" s="91"/>
      <c r="O773" s="95"/>
    </row>
    <row r="774" spans="11:15" ht="15" customHeight="1" x14ac:dyDescent="0.2">
      <c r="K774" s="91"/>
      <c r="L774" s="91"/>
      <c r="M774" s="91"/>
      <c r="N774" s="91"/>
      <c r="O774" s="95"/>
    </row>
    <row r="775" spans="11:15" ht="15" customHeight="1" x14ac:dyDescent="0.2">
      <c r="K775" s="91"/>
      <c r="L775" s="91"/>
      <c r="M775" s="91"/>
      <c r="N775" s="91"/>
      <c r="O775" s="95"/>
    </row>
    <row r="776" spans="11:15" ht="15" customHeight="1" x14ac:dyDescent="0.2">
      <c r="K776" s="91"/>
      <c r="L776" s="91"/>
      <c r="M776" s="91"/>
      <c r="N776" s="91"/>
      <c r="O776" s="95"/>
    </row>
    <row r="777" spans="11:15" ht="15" customHeight="1" x14ac:dyDescent="0.2">
      <c r="K777" s="91"/>
      <c r="L777" s="91"/>
      <c r="M777" s="91"/>
      <c r="N777" s="91"/>
      <c r="O777" s="95"/>
    </row>
    <row r="778" spans="11:15" ht="15" customHeight="1" x14ac:dyDescent="0.2">
      <c r="K778" s="91"/>
      <c r="L778" s="91"/>
      <c r="M778" s="91"/>
      <c r="N778" s="91"/>
      <c r="O778" s="95"/>
    </row>
    <row r="779" spans="11:15" ht="15" customHeight="1" x14ac:dyDescent="0.2">
      <c r="K779" s="91"/>
      <c r="L779" s="91"/>
      <c r="M779" s="91"/>
      <c r="N779" s="91"/>
      <c r="O779" s="95"/>
    </row>
    <row r="780" spans="11:15" ht="15" customHeight="1" x14ac:dyDescent="0.2">
      <c r="K780" s="91"/>
      <c r="L780" s="91"/>
      <c r="M780" s="91"/>
      <c r="N780" s="91"/>
      <c r="O780" s="95"/>
    </row>
    <row r="781" spans="11:15" ht="15" customHeight="1" x14ac:dyDescent="0.2">
      <c r="K781" s="91"/>
      <c r="L781" s="91"/>
      <c r="M781" s="91"/>
      <c r="N781" s="91"/>
      <c r="O781" s="95"/>
    </row>
    <row r="782" spans="11:15" ht="15" customHeight="1" x14ac:dyDescent="0.2">
      <c r="K782" s="91"/>
      <c r="L782" s="91"/>
      <c r="M782" s="91"/>
      <c r="N782" s="91"/>
      <c r="O782" s="95"/>
    </row>
    <row r="783" spans="11:15" ht="15" customHeight="1" x14ac:dyDescent="0.2">
      <c r="K783" s="91"/>
      <c r="L783" s="91"/>
      <c r="M783" s="91"/>
      <c r="N783" s="91"/>
      <c r="O783" s="95"/>
    </row>
    <row r="784" spans="11:15" ht="15" customHeight="1" x14ac:dyDescent="0.2">
      <c r="K784" s="91"/>
      <c r="L784" s="91"/>
      <c r="M784" s="91"/>
      <c r="N784" s="91"/>
      <c r="O784" s="95"/>
    </row>
    <row r="785" spans="11:15" ht="15" customHeight="1" x14ac:dyDescent="0.2">
      <c r="K785" s="91"/>
      <c r="L785" s="91"/>
      <c r="M785" s="91"/>
      <c r="N785" s="91"/>
      <c r="O785" s="95"/>
    </row>
    <row r="786" spans="11:15" ht="15" customHeight="1" x14ac:dyDescent="0.2">
      <c r="K786" s="91"/>
      <c r="L786" s="91"/>
      <c r="M786" s="91"/>
      <c r="N786" s="91"/>
      <c r="O786" s="95"/>
    </row>
    <row r="787" spans="11:15" ht="15" customHeight="1" x14ac:dyDescent="0.2">
      <c r="K787" s="91"/>
      <c r="L787" s="91"/>
      <c r="M787" s="91"/>
      <c r="N787" s="91"/>
      <c r="O787" s="95"/>
    </row>
    <row r="788" spans="11:15" ht="15" customHeight="1" x14ac:dyDescent="0.2">
      <c r="K788" s="91"/>
      <c r="L788" s="91"/>
      <c r="M788" s="91"/>
      <c r="N788" s="91"/>
      <c r="O788" s="95"/>
    </row>
    <row r="789" spans="11:15" ht="15" customHeight="1" x14ac:dyDescent="0.2">
      <c r="K789" s="91"/>
      <c r="L789" s="91"/>
      <c r="M789" s="91"/>
      <c r="N789" s="91"/>
      <c r="O789" s="95"/>
    </row>
    <row r="790" spans="11:15" ht="15" customHeight="1" x14ac:dyDescent="0.2">
      <c r="K790" s="91"/>
      <c r="L790" s="91"/>
      <c r="M790" s="91"/>
      <c r="N790" s="91"/>
      <c r="O790" s="95"/>
    </row>
    <row r="791" spans="11:15" ht="15" customHeight="1" x14ac:dyDescent="0.2">
      <c r="K791" s="91"/>
      <c r="L791" s="91"/>
      <c r="M791" s="91"/>
      <c r="N791" s="91"/>
      <c r="O791" s="95"/>
    </row>
    <row r="792" spans="11:15" ht="15" customHeight="1" x14ac:dyDescent="0.2">
      <c r="K792" s="91"/>
      <c r="L792" s="91"/>
      <c r="M792" s="91"/>
      <c r="N792" s="91"/>
      <c r="O792" s="95"/>
    </row>
    <row r="793" spans="11:15" ht="15" customHeight="1" x14ac:dyDescent="0.2">
      <c r="K793" s="91"/>
      <c r="L793" s="91"/>
      <c r="M793" s="91"/>
      <c r="N793" s="91"/>
      <c r="O793" s="95"/>
    </row>
    <row r="794" spans="11:15" ht="15" customHeight="1" x14ac:dyDescent="0.2">
      <c r="K794" s="91"/>
      <c r="L794" s="91"/>
      <c r="M794" s="91"/>
      <c r="N794" s="91"/>
      <c r="O794" s="95"/>
    </row>
    <row r="795" spans="11:15" ht="15" customHeight="1" x14ac:dyDescent="0.2">
      <c r="K795" s="91"/>
      <c r="L795" s="91"/>
      <c r="M795" s="91"/>
      <c r="N795" s="91"/>
      <c r="O795" s="95"/>
    </row>
    <row r="796" spans="11:15" ht="15" customHeight="1" x14ac:dyDescent="0.2">
      <c r="K796" s="91"/>
      <c r="L796" s="91"/>
      <c r="M796" s="91"/>
      <c r="N796" s="91"/>
      <c r="O796" s="95"/>
    </row>
    <row r="797" spans="11:15" ht="15" customHeight="1" x14ac:dyDescent="0.2">
      <c r="K797" s="91"/>
      <c r="L797" s="91"/>
      <c r="M797" s="91"/>
      <c r="N797" s="91"/>
      <c r="O797" s="95"/>
    </row>
    <row r="798" spans="11:15" ht="15" customHeight="1" x14ac:dyDescent="0.2">
      <c r="K798" s="91"/>
      <c r="L798" s="91"/>
      <c r="M798" s="91"/>
      <c r="N798" s="91"/>
      <c r="O798" s="95"/>
    </row>
    <row r="799" spans="11:15" ht="15" customHeight="1" x14ac:dyDescent="0.2">
      <c r="K799" s="91"/>
      <c r="L799" s="91"/>
      <c r="M799" s="91"/>
      <c r="N799" s="91"/>
      <c r="O799" s="95"/>
    </row>
    <row r="800" spans="11:15" ht="15" customHeight="1" x14ac:dyDescent="0.2">
      <c r="K800" s="91"/>
      <c r="L800" s="91"/>
      <c r="M800" s="91"/>
      <c r="N800" s="91"/>
      <c r="O800" s="95"/>
    </row>
    <row r="801" spans="11:15" ht="15" customHeight="1" x14ac:dyDescent="0.2">
      <c r="K801" s="91"/>
      <c r="L801" s="91"/>
      <c r="M801" s="91"/>
      <c r="N801" s="91"/>
      <c r="O801" s="95"/>
    </row>
    <row r="802" spans="11:15" ht="15" customHeight="1" x14ac:dyDescent="0.2">
      <c r="K802" s="91"/>
      <c r="L802" s="91"/>
      <c r="M802" s="91"/>
      <c r="N802" s="91"/>
      <c r="O802" s="95"/>
    </row>
    <row r="803" spans="11:15" ht="15" customHeight="1" x14ac:dyDescent="0.2">
      <c r="K803" s="91"/>
      <c r="L803" s="91"/>
      <c r="M803" s="91"/>
      <c r="N803" s="91"/>
      <c r="O803" s="95"/>
    </row>
    <row r="804" spans="11:15" ht="15" customHeight="1" x14ac:dyDescent="0.2">
      <c r="K804" s="91"/>
      <c r="L804" s="91"/>
      <c r="M804" s="91"/>
      <c r="N804" s="91"/>
      <c r="O804" s="95"/>
    </row>
    <row r="805" spans="11:15" ht="15" customHeight="1" x14ac:dyDescent="0.2">
      <c r="K805" s="91"/>
      <c r="L805" s="91"/>
      <c r="M805" s="91"/>
      <c r="N805" s="91"/>
      <c r="O805" s="95"/>
    </row>
    <row r="806" spans="11:15" ht="15" customHeight="1" x14ac:dyDescent="0.2">
      <c r="K806" s="91"/>
      <c r="L806" s="91"/>
      <c r="M806" s="91"/>
      <c r="N806" s="91"/>
      <c r="O806" s="95"/>
    </row>
    <row r="807" spans="11:15" ht="15" customHeight="1" x14ac:dyDescent="0.2">
      <c r="K807" s="91"/>
      <c r="L807" s="91"/>
      <c r="M807" s="91"/>
      <c r="N807" s="91"/>
      <c r="O807" s="95"/>
    </row>
    <row r="808" spans="11:15" ht="15" customHeight="1" x14ac:dyDescent="0.2">
      <c r="K808" s="91"/>
      <c r="L808" s="91"/>
      <c r="M808" s="91"/>
      <c r="N808" s="91"/>
      <c r="O808" s="95"/>
    </row>
    <row r="809" spans="11:15" ht="15" customHeight="1" x14ac:dyDescent="0.2">
      <c r="K809" s="91"/>
      <c r="L809" s="91"/>
      <c r="M809" s="91"/>
      <c r="N809" s="91"/>
      <c r="O809" s="95"/>
    </row>
    <row r="810" spans="11:15" ht="15" customHeight="1" x14ac:dyDescent="0.2">
      <c r="K810" s="91"/>
      <c r="L810" s="91"/>
      <c r="M810" s="91"/>
      <c r="N810" s="91"/>
      <c r="O810" s="95"/>
    </row>
    <row r="811" spans="11:15" ht="15" customHeight="1" x14ac:dyDescent="0.2">
      <c r="K811" s="91"/>
      <c r="L811" s="91"/>
      <c r="M811" s="91"/>
      <c r="N811" s="91"/>
      <c r="O811" s="95"/>
    </row>
    <row r="812" spans="11:15" ht="15" customHeight="1" x14ac:dyDescent="0.2">
      <c r="K812" s="91"/>
      <c r="L812" s="91"/>
      <c r="M812" s="91"/>
      <c r="N812" s="91"/>
      <c r="O812" s="95"/>
    </row>
    <row r="813" spans="11:15" ht="15" customHeight="1" x14ac:dyDescent="0.2">
      <c r="K813" s="91"/>
      <c r="L813" s="91"/>
      <c r="M813" s="91"/>
      <c r="N813" s="91"/>
      <c r="O813" s="95"/>
    </row>
    <row r="814" spans="11:15" ht="15" customHeight="1" x14ac:dyDescent="0.2">
      <c r="K814" s="91"/>
      <c r="L814" s="91"/>
      <c r="M814" s="91"/>
      <c r="N814" s="91"/>
      <c r="O814" s="95"/>
    </row>
    <row r="815" spans="11:15" ht="15" customHeight="1" x14ac:dyDescent="0.2">
      <c r="K815" s="91"/>
      <c r="L815" s="91"/>
      <c r="M815" s="91"/>
      <c r="N815" s="91"/>
      <c r="O815" s="95"/>
    </row>
    <row r="816" spans="11:15" ht="15" customHeight="1" x14ac:dyDescent="0.2">
      <c r="K816" s="91"/>
      <c r="L816" s="91"/>
      <c r="M816" s="91"/>
      <c r="N816" s="91"/>
      <c r="O816" s="95"/>
    </row>
    <row r="817" spans="11:15" ht="15" customHeight="1" x14ac:dyDescent="0.2">
      <c r="K817" s="91"/>
      <c r="L817" s="91"/>
      <c r="M817" s="91"/>
      <c r="N817" s="91"/>
      <c r="O817" s="95"/>
    </row>
    <row r="818" spans="11:15" ht="15" customHeight="1" x14ac:dyDescent="0.2">
      <c r="K818" s="91"/>
      <c r="L818" s="91"/>
      <c r="M818" s="91"/>
      <c r="N818" s="91"/>
      <c r="O818" s="95"/>
    </row>
    <row r="819" spans="11:15" ht="15" customHeight="1" x14ac:dyDescent="0.2">
      <c r="K819" s="91"/>
      <c r="L819" s="91"/>
      <c r="M819" s="91"/>
      <c r="N819" s="91"/>
      <c r="O819" s="95"/>
    </row>
    <row r="820" spans="11:15" ht="15" customHeight="1" x14ac:dyDescent="0.2">
      <c r="K820" s="91"/>
      <c r="L820" s="91"/>
      <c r="M820" s="91"/>
      <c r="N820" s="91"/>
      <c r="O820" s="95"/>
    </row>
    <row r="821" spans="11:15" ht="15" customHeight="1" x14ac:dyDescent="0.2">
      <c r="K821" s="91"/>
      <c r="L821" s="91"/>
      <c r="M821" s="91"/>
      <c r="N821" s="91"/>
      <c r="O821" s="95"/>
    </row>
    <row r="822" spans="11:15" ht="15" customHeight="1" x14ac:dyDescent="0.2">
      <c r="K822" s="91"/>
      <c r="L822" s="91"/>
      <c r="M822" s="91"/>
      <c r="N822" s="91"/>
      <c r="O822" s="95"/>
    </row>
    <row r="823" spans="11:15" ht="15" customHeight="1" x14ac:dyDescent="0.2">
      <c r="K823" s="91"/>
      <c r="L823" s="91"/>
      <c r="M823" s="91"/>
      <c r="N823" s="91"/>
      <c r="O823" s="95"/>
    </row>
    <row r="824" spans="11:15" ht="15" customHeight="1" x14ac:dyDescent="0.2">
      <c r="K824" s="91"/>
      <c r="L824" s="91"/>
      <c r="M824" s="91"/>
      <c r="N824" s="91"/>
      <c r="O824" s="95"/>
    </row>
    <row r="825" spans="11:15" ht="15" customHeight="1" x14ac:dyDescent="0.2">
      <c r="K825" s="91"/>
      <c r="L825" s="91"/>
      <c r="M825" s="91"/>
      <c r="N825" s="91"/>
      <c r="O825" s="95"/>
    </row>
    <row r="826" spans="11:15" ht="15" customHeight="1" x14ac:dyDescent="0.2">
      <c r="K826" s="91"/>
      <c r="L826" s="91"/>
      <c r="M826" s="91"/>
      <c r="N826" s="91"/>
      <c r="O826" s="95"/>
    </row>
    <row r="827" spans="11:15" ht="15" customHeight="1" x14ac:dyDescent="0.2">
      <c r="K827" s="91"/>
      <c r="L827" s="91"/>
      <c r="M827" s="91"/>
      <c r="N827" s="91"/>
      <c r="O827" s="95"/>
    </row>
    <row r="828" spans="11:15" ht="15" customHeight="1" x14ac:dyDescent="0.2">
      <c r="K828" s="91"/>
      <c r="L828" s="91"/>
      <c r="M828" s="91"/>
      <c r="N828" s="91"/>
      <c r="O828" s="95"/>
    </row>
    <row r="829" spans="11:15" ht="15" customHeight="1" x14ac:dyDescent="0.2">
      <c r="K829" s="91"/>
      <c r="L829" s="91"/>
      <c r="M829" s="91"/>
      <c r="N829" s="91"/>
      <c r="O829" s="95"/>
    </row>
    <row r="830" spans="11:15" ht="15" customHeight="1" x14ac:dyDescent="0.2">
      <c r="K830" s="91"/>
      <c r="L830" s="91"/>
      <c r="M830" s="91"/>
      <c r="N830" s="91"/>
      <c r="O830" s="95"/>
    </row>
    <row r="831" spans="11:15" ht="15" customHeight="1" x14ac:dyDescent="0.2">
      <c r="K831" s="91"/>
      <c r="L831" s="91"/>
      <c r="M831" s="91"/>
      <c r="N831" s="91"/>
      <c r="O831" s="95"/>
    </row>
    <row r="832" spans="11:15" ht="15" customHeight="1" x14ac:dyDescent="0.2">
      <c r="K832" s="91"/>
      <c r="L832" s="91"/>
      <c r="M832" s="91"/>
      <c r="N832" s="91"/>
      <c r="O832" s="95"/>
    </row>
    <row r="833" spans="11:15" ht="15" customHeight="1" x14ac:dyDescent="0.2">
      <c r="K833" s="91"/>
      <c r="L833" s="91"/>
      <c r="M833" s="91"/>
      <c r="N833" s="91"/>
      <c r="O833" s="95"/>
    </row>
    <row r="834" spans="11:15" ht="15" customHeight="1" x14ac:dyDescent="0.2">
      <c r="K834" s="91"/>
      <c r="L834" s="91"/>
      <c r="M834" s="91"/>
      <c r="N834" s="91"/>
      <c r="O834" s="95"/>
    </row>
    <row r="835" spans="11:15" ht="15" customHeight="1" x14ac:dyDescent="0.2">
      <c r="K835" s="91"/>
      <c r="L835" s="91"/>
      <c r="M835" s="91"/>
      <c r="N835" s="91"/>
      <c r="O835" s="95"/>
    </row>
    <row r="836" spans="11:15" ht="15" customHeight="1" x14ac:dyDescent="0.2">
      <c r="K836" s="91"/>
      <c r="L836" s="91"/>
      <c r="M836" s="91"/>
      <c r="N836" s="91"/>
      <c r="O836" s="95"/>
    </row>
    <row r="837" spans="11:15" ht="15" customHeight="1" x14ac:dyDescent="0.2">
      <c r="K837" s="91"/>
      <c r="L837" s="91"/>
      <c r="M837" s="91"/>
      <c r="N837" s="91"/>
      <c r="O837" s="95"/>
    </row>
    <row r="838" spans="11:15" ht="15" customHeight="1" x14ac:dyDescent="0.2">
      <c r="K838" s="91"/>
      <c r="L838" s="91"/>
      <c r="M838" s="91"/>
      <c r="N838" s="91"/>
      <c r="O838" s="95"/>
    </row>
    <row r="839" spans="11:15" ht="15" customHeight="1" x14ac:dyDescent="0.2">
      <c r="K839" s="91"/>
      <c r="L839" s="91"/>
      <c r="M839" s="91"/>
      <c r="N839" s="91"/>
      <c r="O839" s="95"/>
    </row>
    <row r="840" spans="11:15" ht="15" customHeight="1" x14ac:dyDescent="0.2">
      <c r="K840" s="91"/>
      <c r="L840" s="91"/>
      <c r="M840" s="91"/>
      <c r="N840" s="91"/>
      <c r="O840" s="95"/>
    </row>
    <row r="841" spans="11:15" ht="15" customHeight="1" x14ac:dyDescent="0.2">
      <c r="K841" s="91"/>
      <c r="L841" s="91"/>
      <c r="M841" s="91"/>
      <c r="N841" s="91"/>
      <c r="O841" s="95"/>
    </row>
    <row r="842" spans="11:15" ht="15" customHeight="1" x14ac:dyDescent="0.2">
      <c r="K842" s="91"/>
      <c r="L842" s="91"/>
      <c r="M842" s="91"/>
      <c r="N842" s="91"/>
      <c r="O842" s="95"/>
    </row>
    <row r="843" spans="11:15" ht="15" customHeight="1" x14ac:dyDescent="0.2">
      <c r="K843" s="91"/>
      <c r="L843" s="91"/>
      <c r="M843" s="91"/>
      <c r="N843" s="91"/>
      <c r="O843" s="95"/>
    </row>
    <row r="844" spans="11:15" ht="15" customHeight="1" x14ac:dyDescent="0.2">
      <c r="K844" s="91"/>
      <c r="L844" s="91"/>
      <c r="M844" s="91"/>
      <c r="N844" s="91"/>
      <c r="O844" s="95"/>
    </row>
    <row r="845" spans="11:15" ht="15" customHeight="1" x14ac:dyDescent="0.2">
      <c r="K845" s="91"/>
      <c r="L845" s="91"/>
      <c r="M845" s="91"/>
      <c r="N845" s="91"/>
      <c r="O845" s="95"/>
    </row>
    <row r="846" spans="11:15" ht="15" customHeight="1" x14ac:dyDescent="0.2">
      <c r="K846" s="91"/>
      <c r="L846" s="91"/>
      <c r="M846" s="91"/>
      <c r="N846" s="91"/>
      <c r="O846" s="95"/>
    </row>
    <row r="847" spans="11:15" ht="15" customHeight="1" x14ac:dyDescent="0.2">
      <c r="K847" s="91"/>
      <c r="L847" s="91"/>
      <c r="M847" s="91"/>
      <c r="N847" s="91"/>
      <c r="O847" s="95"/>
    </row>
    <row r="848" spans="11:15" ht="15" customHeight="1" x14ac:dyDescent="0.2">
      <c r="K848" s="91"/>
      <c r="L848" s="91"/>
      <c r="M848" s="91"/>
      <c r="N848" s="91"/>
      <c r="O848" s="95"/>
    </row>
    <row r="849" spans="11:15" ht="15" customHeight="1" x14ac:dyDescent="0.2">
      <c r="K849" s="91"/>
      <c r="L849" s="91"/>
      <c r="M849" s="91"/>
      <c r="N849" s="91"/>
      <c r="O849" s="95"/>
    </row>
    <row r="850" spans="11:15" ht="15" customHeight="1" x14ac:dyDescent="0.2">
      <c r="K850" s="91"/>
      <c r="L850" s="91"/>
      <c r="M850" s="91"/>
      <c r="N850" s="91"/>
      <c r="O850" s="95"/>
    </row>
    <row r="851" spans="11:15" ht="15" customHeight="1" x14ac:dyDescent="0.2">
      <c r="K851" s="91"/>
      <c r="L851" s="91"/>
      <c r="M851" s="91"/>
      <c r="N851" s="91"/>
      <c r="O851" s="95"/>
    </row>
    <row r="852" spans="11:15" ht="15" customHeight="1" x14ac:dyDescent="0.2">
      <c r="K852" s="91"/>
      <c r="L852" s="91"/>
      <c r="M852" s="91"/>
      <c r="N852" s="91"/>
      <c r="O852" s="95"/>
    </row>
    <row r="853" spans="11:15" ht="15" customHeight="1" x14ac:dyDescent="0.2">
      <c r="K853" s="91"/>
      <c r="L853" s="91"/>
      <c r="M853" s="91"/>
      <c r="N853" s="91"/>
      <c r="O853" s="95"/>
    </row>
    <row r="854" spans="11:15" ht="15" customHeight="1" x14ac:dyDescent="0.2">
      <c r="K854" s="91"/>
      <c r="L854" s="91"/>
      <c r="M854" s="91"/>
      <c r="N854" s="91"/>
      <c r="O854" s="95"/>
    </row>
    <row r="855" spans="11:15" ht="15" customHeight="1" x14ac:dyDescent="0.2">
      <c r="K855" s="91"/>
      <c r="L855" s="91"/>
      <c r="M855" s="91"/>
      <c r="N855" s="91"/>
      <c r="O855" s="95"/>
    </row>
    <row r="856" spans="11:15" ht="15" customHeight="1" x14ac:dyDescent="0.2">
      <c r="K856" s="91"/>
      <c r="L856" s="91"/>
      <c r="M856" s="91"/>
      <c r="N856" s="91"/>
      <c r="O856" s="95"/>
    </row>
    <row r="857" spans="11:15" ht="15" customHeight="1" x14ac:dyDescent="0.2">
      <c r="K857" s="91"/>
      <c r="L857" s="91"/>
      <c r="M857" s="91"/>
      <c r="N857" s="91"/>
      <c r="O857" s="95"/>
    </row>
    <row r="858" spans="11:15" ht="15" customHeight="1" x14ac:dyDescent="0.2">
      <c r="K858" s="91"/>
      <c r="L858" s="91"/>
      <c r="M858" s="91"/>
      <c r="N858" s="91"/>
      <c r="O858" s="95"/>
    </row>
    <row r="859" spans="11:15" ht="15" customHeight="1" x14ac:dyDescent="0.2">
      <c r="K859" s="91"/>
      <c r="L859" s="91"/>
      <c r="M859" s="91"/>
      <c r="N859" s="91"/>
      <c r="O859" s="95"/>
    </row>
    <row r="860" spans="11:15" ht="15" customHeight="1" x14ac:dyDescent="0.2">
      <c r="K860" s="91"/>
      <c r="L860" s="91"/>
      <c r="M860" s="91"/>
      <c r="N860" s="91"/>
      <c r="O860" s="95"/>
    </row>
    <row r="861" spans="11:15" ht="15" customHeight="1" x14ac:dyDescent="0.2">
      <c r="K861" s="91"/>
      <c r="L861" s="91"/>
      <c r="M861" s="91"/>
      <c r="N861" s="91"/>
      <c r="O861" s="95"/>
    </row>
    <row r="862" spans="11:15" ht="15" customHeight="1" x14ac:dyDescent="0.2">
      <c r="K862" s="91"/>
      <c r="L862" s="91"/>
      <c r="M862" s="91"/>
      <c r="N862" s="91"/>
      <c r="O862" s="95"/>
    </row>
    <row r="863" spans="11:15" ht="15" customHeight="1" x14ac:dyDescent="0.2">
      <c r="K863" s="91"/>
      <c r="L863" s="91"/>
      <c r="M863" s="91"/>
      <c r="N863" s="91"/>
      <c r="O863" s="95"/>
    </row>
    <row r="864" spans="11:15" ht="15" customHeight="1" x14ac:dyDescent="0.2">
      <c r="K864" s="91"/>
      <c r="L864" s="91"/>
      <c r="M864" s="91"/>
      <c r="N864" s="91"/>
      <c r="O864" s="95"/>
    </row>
    <row r="865" spans="11:15" ht="15" customHeight="1" x14ac:dyDescent="0.2">
      <c r="K865" s="91"/>
      <c r="L865" s="91"/>
      <c r="M865" s="91"/>
      <c r="N865" s="91"/>
      <c r="O865" s="95"/>
    </row>
    <row r="866" spans="11:15" ht="15" customHeight="1" x14ac:dyDescent="0.2">
      <c r="K866" s="91"/>
      <c r="L866" s="91"/>
      <c r="M866" s="91"/>
      <c r="N866" s="91"/>
      <c r="O866" s="95"/>
    </row>
    <row r="867" spans="11:15" ht="15" customHeight="1" x14ac:dyDescent="0.2">
      <c r="K867" s="91"/>
      <c r="L867" s="91"/>
      <c r="M867" s="91"/>
      <c r="N867" s="91"/>
      <c r="O867" s="95"/>
    </row>
    <row r="868" spans="11:15" ht="15" customHeight="1" x14ac:dyDescent="0.2">
      <c r="K868" s="91"/>
      <c r="L868" s="91"/>
      <c r="M868" s="91"/>
      <c r="N868" s="91"/>
      <c r="O868" s="95"/>
    </row>
    <row r="869" spans="11:15" ht="15" customHeight="1" x14ac:dyDescent="0.2">
      <c r="K869" s="91"/>
      <c r="L869" s="91"/>
      <c r="M869" s="91"/>
      <c r="N869" s="91"/>
      <c r="O869" s="95"/>
    </row>
    <row r="870" spans="11:15" ht="15" customHeight="1" x14ac:dyDescent="0.2">
      <c r="K870" s="91"/>
      <c r="L870" s="91"/>
      <c r="M870" s="91"/>
      <c r="N870" s="91"/>
      <c r="O870" s="95"/>
    </row>
    <row r="871" spans="11:15" ht="15" customHeight="1" x14ac:dyDescent="0.2">
      <c r="K871" s="91"/>
      <c r="L871" s="91"/>
      <c r="M871" s="91"/>
      <c r="N871" s="91"/>
      <c r="O871" s="95"/>
    </row>
    <row r="872" spans="11:15" ht="15" customHeight="1" x14ac:dyDescent="0.2">
      <c r="K872" s="91"/>
      <c r="L872" s="91"/>
      <c r="M872" s="91"/>
      <c r="N872" s="91"/>
      <c r="O872" s="95"/>
    </row>
    <row r="873" spans="11:15" ht="15" customHeight="1" x14ac:dyDescent="0.2">
      <c r="K873" s="91"/>
      <c r="L873" s="91"/>
      <c r="M873" s="91"/>
      <c r="N873" s="91"/>
      <c r="O873" s="95"/>
    </row>
    <row r="874" spans="11:15" ht="15" customHeight="1" x14ac:dyDescent="0.2">
      <c r="K874" s="91"/>
      <c r="L874" s="91"/>
      <c r="M874" s="91"/>
      <c r="N874" s="91"/>
      <c r="O874" s="95"/>
    </row>
    <row r="875" spans="11:15" ht="15" customHeight="1" x14ac:dyDescent="0.2">
      <c r="K875" s="91"/>
      <c r="L875" s="91"/>
      <c r="M875" s="91"/>
      <c r="N875" s="91"/>
      <c r="O875" s="95"/>
    </row>
    <row r="876" spans="11:15" ht="15" customHeight="1" x14ac:dyDescent="0.2">
      <c r="K876" s="91"/>
      <c r="L876" s="91"/>
      <c r="M876" s="91"/>
      <c r="N876" s="91"/>
      <c r="O876" s="95"/>
    </row>
    <row r="877" spans="11:15" ht="15" customHeight="1" x14ac:dyDescent="0.2">
      <c r="K877" s="91"/>
      <c r="L877" s="91"/>
      <c r="M877" s="91"/>
      <c r="N877" s="91"/>
      <c r="O877" s="95"/>
    </row>
    <row r="878" spans="11:15" ht="15" customHeight="1" x14ac:dyDescent="0.2">
      <c r="K878" s="91"/>
      <c r="L878" s="91"/>
      <c r="M878" s="91"/>
      <c r="N878" s="91"/>
      <c r="O878" s="95"/>
    </row>
    <row r="879" spans="11:15" ht="15" customHeight="1" x14ac:dyDescent="0.2">
      <c r="K879" s="91"/>
      <c r="L879" s="91"/>
      <c r="M879" s="91"/>
      <c r="N879" s="91"/>
      <c r="O879" s="95"/>
    </row>
    <row r="880" spans="11:15" ht="15" customHeight="1" x14ac:dyDescent="0.2">
      <c r="K880" s="91"/>
      <c r="L880" s="91"/>
      <c r="M880" s="91"/>
      <c r="N880" s="91"/>
      <c r="O880" s="95"/>
    </row>
    <row r="881" spans="11:15" ht="15" customHeight="1" x14ac:dyDescent="0.2">
      <c r="K881" s="91"/>
      <c r="L881" s="91"/>
      <c r="M881" s="91"/>
      <c r="N881" s="91"/>
      <c r="O881" s="95"/>
    </row>
    <row r="882" spans="11:15" ht="15" customHeight="1" x14ac:dyDescent="0.2">
      <c r="K882" s="91"/>
      <c r="L882" s="91"/>
      <c r="M882" s="91"/>
      <c r="N882" s="91"/>
      <c r="O882" s="95"/>
    </row>
    <row r="883" spans="11:15" ht="15" customHeight="1" x14ac:dyDescent="0.2">
      <c r="K883" s="91"/>
      <c r="L883" s="91"/>
      <c r="M883" s="91"/>
      <c r="N883" s="91"/>
      <c r="O883" s="95"/>
    </row>
    <row r="884" spans="11:15" ht="15" customHeight="1" x14ac:dyDescent="0.2">
      <c r="K884" s="91"/>
      <c r="L884" s="91"/>
      <c r="M884" s="91"/>
      <c r="N884" s="91"/>
      <c r="O884" s="95"/>
    </row>
    <row r="885" spans="11:15" ht="15" customHeight="1" x14ac:dyDescent="0.2">
      <c r="K885" s="91"/>
      <c r="L885" s="91"/>
      <c r="M885" s="91"/>
      <c r="N885" s="91"/>
      <c r="O885" s="95"/>
    </row>
    <row r="886" spans="11:15" ht="15" customHeight="1" x14ac:dyDescent="0.2">
      <c r="K886" s="91"/>
      <c r="L886" s="91"/>
      <c r="M886" s="91"/>
      <c r="N886" s="91"/>
      <c r="O886" s="95"/>
    </row>
    <row r="887" spans="11:15" ht="15" customHeight="1" x14ac:dyDescent="0.2">
      <c r="K887" s="91"/>
      <c r="L887" s="91"/>
      <c r="M887" s="91"/>
      <c r="N887" s="91"/>
      <c r="O887" s="95"/>
    </row>
    <row r="888" spans="11:15" ht="15" customHeight="1" x14ac:dyDescent="0.2">
      <c r="K888" s="91"/>
      <c r="L888" s="91"/>
      <c r="M888" s="91"/>
      <c r="N888" s="91"/>
      <c r="O888" s="95"/>
    </row>
    <row r="889" spans="11:15" ht="15" customHeight="1" x14ac:dyDescent="0.2">
      <c r="K889" s="91"/>
      <c r="L889" s="91"/>
      <c r="M889" s="91"/>
      <c r="N889" s="91"/>
      <c r="O889" s="95"/>
    </row>
    <row r="890" spans="11:15" ht="15" customHeight="1" x14ac:dyDescent="0.2">
      <c r="K890" s="91"/>
      <c r="L890" s="91"/>
      <c r="M890" s="91"/>
      <c r="N890" s="91"/>
      <c r="O890" s="95"/>
    </row>
    <row r="891" spans="11:15" ht="15" customHeight="1" x14ac:dyDescent="0.2">
      <c r="K891" s="91"/>
      <c r="L891" s="91"/>
      <c r="M891" s="91"/>
      <c r="N891" s="91"/>
      <c r="O891" s="95"/>
    </row>
    <row r="892" spans="11:15" ht="15" customHeight="1" x14ac:dyDescent="0.2">
      <c r="K892" s="91"/>
      <c r="L892" s="91"/>
      <c r="M892" s="91"/>
      <c r="N892" s="91"/>
      <c r="O892" s="95"/>
    </row>
    <row r="893" spans="11:15" ht="15" customHeight="1" x14ac:dyDescent="0.2">
      <c r="K893" s="91"/>
      <c r="L893" s="91"/>
      <c r="M893" s="91"/>
      <c r="N893" s="91"/>
      <c r="O893" s="95"/>
    </row>
    <row r="894" spans="11:15" ht="15" customHeight="1" x14ac:dyDescent="0.2">
      <c r="K894" s="91"/>
      <c r="L894" s="91"/>
      <c r="M894" s="91"/>
      <c r="N894" s="91"/>
      <c r="O894" s="95"/>
    </row>
    <row r="895" spans="11:15" ht="15" customHeight="1" x14ac:dyDescent="0.2">
      <c r="K895" s="91"/>
      <c r="L895" s="91"/>
      <c r="M895" s="91"/>
      <c r="N895" s="91"/>
      <c r="O895" s="95"/>
    </row>
    <row r="896" spans="11:15" ht="15" customHeight="1" x14ac:dyDescent="0.2">
      <c r="K896" s="91"/>
      <c r="L896" s="91"/>
      <c r="M896" s="91"/>
      <c r="N896" s="91"/>
      <c r="O896" s="95"/>
    </row>
    <row r="897" spans="11:15" ht="15" customHeight="1" x14ac:dyDescent="0.2">
      <c r="K897" s="91"/>
      <c r="L897" s="91"/>
      <c r="M897" s="91"/>
      <c r="N897" s="91"/>
      <c r="O897" s="95"/>
    </row>
    <row r="898" spans="11:15" ht="15" customHeight="1" x14ac:dyDescent="0.2">
      <c r="K898" s="91"/>
      <c r="L898" s="91"/>
      <c r="M898" s="91"/>
      <c r="N898" s="91"/>
      <c r="O898" s="95"/>
    </row>
    <row r="899" spans="11:15" ht="15" customHeight="1" x14ac:dyDescent="0.2">
      <c r="K899" s="91"/>
      <c r="L899" s="91"/>
      <c r="M899" s="91"/>
      <c r="N899" s="91"/>
      <c r="O899" s="95"/>
    </row>
    <row r="900" spans="11:15" ht="15" customHeight="1" x14ac:dyDescent="0.2">
      <c r="K900" s="91"/>
      <c r="L900" s="91"/>
      <c r="M900" s="91"/>
      <c r="N900" s="91"/>
      <c r="O900" s="95"/>
    </row>
    <row r="901" spans="11:15" ht="15" customHeight="1" x14ac:dyDescent="0.2">
      <c r="K901" s="91"/>
      <c r="L901" s="91"/>
      <c r="M901" s="91"/>
      <c r="N901" s="91"/>
      <c r="O901" s="95"/>
    </row>
    <row r="902" spans="11:15" ht="15" customHeight="1" x14ac:dyDescent="0.2">
      <c r="K902" s="91"/>
      <c r="L902" s="91"/>
      <c r="M902" s="91"/>
      <c r="N902" s="91"/>
      <c r="O902" s="95"/>
    </row>
    <row r="903" spans="11:15" ht="15" customHeight="1" x14ac:dyDescent="0.2">
      <c r="K903" s="91"/>
      <c r="L903" s="91"/>
      <c r="M903" s="91"/>
      <c r="N903" s="91"/>
      <c r="O903" s="95"/>
    </row>
    <row r="904" spans="11:15" ht="15" customHeight="1" x14ac:dyDescent="0.2">
      <c r="K904" s="91"/>
      <c r="L904" s="91"/>
      <c r="M904" s="91"/>
      <c r="N904" s="91"/>
      <c r="O904" s="95"/>
    </row>
    <row r="905" spans="11:15" ht="15" customHeight="1" x14ac:dyDescent="0.2">
      <c r="K905" s="91"/>
      <c r="L905" s="91"/>
      <c r="M905" s="91"/>
      <c r="N905" s="91"/>
      <c r="O905" s="95"/>
    </row>
    <row r="906" spans="11:15" ht="15" customHeight="1" x14ac:dyDescent="0.2">
      <c r="K906" s="91"/>
      <c r="L906" s="91"/>
      <c r="M906" s="91"/>
      <c r="N906" s="91"/>
      <c r="O906" s="95"/>
    </row>
    <row r="907" spans="11:15" ht="15" customHeight="1" x14ac:dyDescent="0.2">
      <c r="K907" s="91"/>
      <c r="L907" s="91"/>
      <c r="M907" s="91"/>
      <c r="N907" s="91"/>
      <c r="O907" s="95"/>
    </row>
    <row r="908" spans="11:15" ht="15" customHeight="1" x14ac:dyDescent="0.2">
      <c r="K908" s="91"/>
      <c r="L908" s="91"/>
      <c r="M908" s="91"/>
      <c r="N908" s="91"/>
      <c r="O908" s="95"/>
    </row>
    <row r="909" spans="11:15" ht="15" customHeight="1" x14ac:dyDescent="0.2">
      <c r="K909" s="91"/>
      <c r="L909" s="91"/>
      <c r="M909" s="91"/>
      <c r="N909" s="91"/>
      <c r="O909" s="95"/>
    </row>
    <row r="910" spans="11:15" ht="15" customHeight="1" x14ac:dyDescent="0.2">
      <c r="K910" s="91"/>
      <c r="L910" s="91"/>
      <c r="M910" s="91"/>
      <c r="N910" s="91"/>
      <c r="O910" s="95"/>
    </row>
    <row r="911" spans="11:15" ht="15" customHeight="1" x14ac:dyDescent="0.2">
      <c r="K911" s="91"/>
      <c r="L911" s="91"/>
      <c r="M911" s="91"/>
      <c r="N911" s="91"/>
      <c r="O911" s="95"/>
    </row>
    <row r="912" spans="11:15" ht="15" customHeight="1" x14ac:dyDescent="0.2">
      <c r="K912" s="91"/>
      <c r="L912" s="91"/>
      <c r="M912" s="91"/>
      <c r="N912" s="91"/>
      <c r="O912" s="95"/>
    </row>
    <row r="913" spans="11:15" ht="15" customHeight="1" x14ac:dyDescent="0.2">
      <c r="K913" s="91"/>
      <c r="L913" s="91"/>
      <c r="M913" s="91"/>
      <c r="N913" s="91"/>
      <c r="O913" s="95"/>
    </row>
    <row r="914" spans="11:15" ht="15" customHeight="1" x14ac:dyDescent="0.2">
      <c r="K914" s="91"/>
      <c r="L914" s="91"/>
      <c r="M914" s="91"/>
      <c r="N914" s="91"/>
      <c r="O914" s="95"/>
    </row>
    <row r="915" spans="11:15" ht="15" customHeight="1" x14ac:dyDescent="0.2">
      <c r="K915" s="91"/>
      <c r="L915" s="91"/>
      <c r="M915" s="91"/>
      <c r="N915" s="91"/>
      <c r="O915" s="95"/>
    </row>
    <row r="916" spans="11:15" ht="15" customHeight="1" x14ac:dyDescent="0.2">
      <c r="K916" s="91"/>
      <c r="L916" s="91"/>
      <c r="M916" s="91"/>
      <c r="N916" s="91"/>
      <c r="O916" s="95"/>
    </row>
    <row r="917" spans="11:15" ht="15" customHeight="1" x14ac:dyDescent="0.2">
      <c r="K917" s="91"/>
      <c r="L917" s="91"/>
      <c r="M917" s="91"/>
      <c r="N917" s="91"/>
      <c r="O917" s="95"/>
    </row>
    <row r="918" spans="11:15" ht="15" customHeight="1" x14ac:dyDescent="0.2">
      <c r="K918" s="91"/>
      <c r="L918" s="91"/>
      <c r="M918" s="91"/>
      <c r="N918" s="91"/>
      <c r="O918" s="95"/>
    </row>
    <row r="919" spans="11:15" ht="15" customHeight="1" x14ac:dyDescent="0.2">
      <c r="K919" s="91"/>
      <c r="L919" s="91"/>
      <c r="M919" s="91"/>
      <c r="N919" s="91"/>
      <c r="O919" s="95"/>
    </row>
    <row r="920" spans="11:15" ht="15" customHeight="1" x14ac:dyDescent="0.2">
      <c r="K920" s="91"/>
      <c r="L920" s="91"/>
      <c r="M920" s="91"/>
      <c r="N920" s="91"/>
      <c r="O920" s="95"/>
    </row>
    <row r="921" spans="11:15" ht="15" customHeight="1" x14ac:dyDescent="0.2">
      <c r="K921" s="91"/>
      <c r="L921" s="91"/>
      <c r="M921" s="91"/>
      <c r="N921" s="91"/>
      <c r="O921" s="95"/>
    </row>
    <row r="922" spans="11:15" ht="15" customHeight="1" x14ac:dyDescent="0.2">
      <c r="K922" s="91"/>
      <c r="L922" s="91"/>
      <c r="M922" s="91"/>
      <c r="N922" s="91"/>
      <c r="O922" s="95"/>
    </row>
    <row r="923" spans="11:15" ht="15" customHeight="1" x14ac:dyDescent="0.2">
      <c r="K923" s="91"/>
      <c r="L923" s="91"/>
      <c r="M923" s="91"/>
      <c r="N923" s="91"/>
      <c r="O923" s="95"/>
    </row>
    <row r="924" spans="11:15" ht="15" customHeight="1" x14ac:dyDescent="0.2">
      <c r="K924" s="91"/>
      <c r="L924" s="91"/>
      <c r="M924" s="91"/>
      <c r="N924" s="91"/>
      <c r="O924" s="95"/>
    </row>
    <row r="925" spans="11:15" ht="15" customHeight="1" x14ac:dyDescent="0.2">
      <c r="K925" s="91"/>
      <c r="L925" s="91"/>
      <c r="M925" s="91"/>
      <c r="N925" s="91"/>
      <c r="O925" s="95"/>
    </row>
    <row r="926" spans="11:15" ht="15" customHeight="1" x14ac:dyDescent="0.2">
      <c r="K926" s="91"/>
      <c r="L926" s="91"/>
      <c r="M926" s="91"/>
      <c r="N926" s="91"/>
      <c r="O926" s="95"/>
    </row>
    <row r="927" spans="11:15" ht="15" customHeight="1" x14ac:dyDescent="0.2">
      <c r="K927" s="91"/>
      <c r="L927" s="91"/>
      <c r="M927" s="91"/>
      <c r="N927" s="91"/>
      <c r="O927" s="95"/>
    </row>
    <row r="928" spans="11:15" ht="15" customHeight="1" x14ac:dyDescent="0.2">
      <c r="K928" s="91"/>
      <c r="L928" s="91"/>
      <c r="M928" s="91"/>
      <c r="N928" s="91"/>
      <c r="O928" s="95"/>
    </row>
    <row r="929" spans="11:15" ht="15" customHeight="1" x14ac:dyDescent="0.2">
      <c r="K929" s="91"/>
      <c r="L929" s="91"/>
      <c r="M929" s="91"/>
      <c r="N929" s="91"/>
      <c r="O929" s="95"/>
    </row>
    <row r="930" spans="11:15" ht="15" customHeight="1" x14ac:dyDescent="0.2">
      <c r="K930" s="91"/>
      <c r="L930" s="91"/>
      <c r="M930" s="91"/>
      <c r="N930" s="91"/>
      <c r="O930" s="95"/>
    </row>
    <row r="931" spans="11:15" ht="15" customHeight="1" x14ac:dyDescent="0.2">
      <c r="K931" s="91"/>
      <c r="L931" s="91"/>
      <c r="M931" s="91"/>
      <c r="N931" s="91"/>
      <c r="O931" s="95"/>
    </row>
    <row r="932" spans="11:15" ht="15" customHeight="1" x14ac:dyDescent="0.2">
      <c r="K932" s="91"/>
      <c r="L932" s="91"/>
      <c r="M932" s="91"/>
      <c r="N932" s="91"/>
      <c r="O932" s="95"/>
    </row>
    <row r="933" spans="11:15" ht="15" customHeight="1" x14ac:dyDescent="0.2">
      <c r="K933" s="91"/>
      <c r="L933" s="91"/>
      <c r="M933" s="91"/>
      <c r="N933" s="91"/>
      <c r="O933" s="95"/>
    </row>
    <row r="934" spans="11:15" ht="15" customHeight="1" x14ac:dyDescent="0.2">
      <c r="K934" s="91"/>
      <c r="L934" s="91"/>
      <c r="M934" s="91"/>
      <c r="N934" s="91"/>
      <c r="O934" s="95"/>
    </row>
    <row r="935" spans="11:15" ht="15" customHeight="1" x14ac:dyDescent="0.2">
      <c r="K935" s="91"/>
      <c r="L935" s="91"/>
      <c r="M935" s="91"/>
      <c r="N935" s="91"/>
      <c r="O935" s="95"/>
    </row>
    <row r="936" spans="11:15" ht="15" customHeight="1" x14ac:dyDescent="0.2">
      <c r="K936" s="91"/>
      <c r="L936" s="91"/>
      <c r="M936" s="91"/>
      <c r="N936" s="91"/>
      <c r="O936" s="95"/>
    </row>
    <row r="937" spans="11:15" ht="15" customHeight="1" x14ac:dyDescent="0.2">
      <c r="K937" s="91"/>
      <c r="L937" s="91"/>
      <c r="M937" s="91"/>
      <c r="N937" s="91"/>
      <c r="O937" s="95"/>
    </row>
    <row r="938" spans="11:15" ht="15" customHeight="1" x14ac:dyDescent="0.2">
      <c r="K938" s="91"/>
      <c r="L938" s="91"/>
      <c r="M938" s="91"/>
      <c r="N938" s="91"/>
      <c r="O938" s="95"/>
    </row>
    <row r="939" spans="11:15" ht="15" customHeight="1" x14ac:dyDescent="0.2">
      <c r="K939" s="91"/>
      <c r="L939" s="91"/>
      <c r="M939" s="91"/>
      <c r="N939" s="91"/>
      <c r="O939" s="95"/>
    </row>
    <row r="940" spans="11:15" ht="15" customHeight="1" x14ac:dyDescent="0.2">
      <c r="K940" s="91"/>
      <c r="L940" s="91"/>
      <c r="M940" s="91"/>
      <c r="N940" s="91"/>
      <c r="O940" s="95"/>
    </row>
    <row r="941" spans="11:15" ht="15" customHeight="1" x14ac:dyDescent="0.2">
      <c r="K941" s="91"/>
      <c r="L941" s="91"/>
      <c r="M941" s="91"/>
      <c r="N941" s="91"/>
      <c r="O941" s="95"/>
    </row>
    <row r="942" spans="11:15" ht="15" customHeight="1" x14ac:dyDescent="0.2">
      <c r="K942" s="91"/>
      <c r="L942" s="91"/>
      <c r="M942" s="91"/>
      <c r="N942" s="91"/>
      <c r="O942" s="95"/>
    </row>
    <row r="943" spans="11:15" ht="15" customHeight="1" x14ac:dyDescent="0.2">
      <c r="K943" s="91"/>
      <c r="L943" s="91"/>
      <c r="M943" s="91"/>
      <c r="N943" s="91"/>
      <c r="O943" s="95"/>
    </row>
    <row r="944" spans="11:15" ht="15" customHeight="1" x14ac:dyDescent="0.2">
      <c r="K944" s="91"/>
      <c r="L944" s="91"/>
      <c r="M944" s="91"/>
      <c r="N944" s="91"/>
      <c r="O944" s="95"/>
    </row>
    <row r="945" spans="11:15" ht="15" customHeight="1" x14ac:dyDescent="0.2">
      <c r="K945" s="91"/>
      <c r="L945" s="91"/>
      <c r="M945" s="91"/>
      <c r="N945" s="91"/>
      <c r="O945" s="95"/>
    </row>
    <row r="946" spans="11:15" ht="15" customHeight="1" x14ac:dyDescent="0.2">
      <c r="K946" s="91"/>
      <c r="L946" s="91"/>
      <c r="M946" s="91"/>
      <c r="N946" s="91"/>
      <c r="O946" s="95"/>
    </row>
    <row r="947" spans="11:15" ht="15" customHeight="1" x14ac:dyDescent="0.2">
      <c r="K947" s="91"/>
      <c r="L947" s="91"/>
      <c r="M947" s="91"/>
      <c r="N947" s="91"/>
      <c r="O947" s="95"/>
    </row>
    <row r="948" spans="11:15" ht="15" customHeight="1" x14ac:dyDescent="0.2">
      <c r="K948" s="91"/>
      <c r="L948" s="91"/>
      <c r="M948" s="91"/>
      <c r="N948" s="91"/>
      <c r="O948" s="95"/>
    </row>
    <row r="949" spans="11:15" ht="15" customHeight="1" x14ac:dyDescent="0.2">
      <c r="K949" s="91"/>
      <c r="L949" s="91"/>
      <c r="M949" s="91"/>
      <c r="N949" s="91"/>
      <c r="O949" s="95"/>
    </row>
    <row r="950" spans="11:15" ht="15" customHeight="1" x14ac:dyDescent="0.2">
      <c r="K950" s="91"/>
      <c r="L950" s="91"/>
      <c r="M950" s="91"/>
      <c r="N950" s="91"/>
      <c r="O950" s="95"/>
    </row>
    <row r="951" spans="11:15" ht="15" customHeight="1" x14ac:dyDescent="0.2">
      <c r="K951" s="91"/>
      <c r="L951" s="91"/>
      <c r="M951" s="91"/>
      <c r="N951" s="91"/>
      <c r="O951" s="95"/>
    </row>
    <row r="952" spans="11:15" ht="15" customHeight="1" x14ac:dyDescent="0.2">
      <c r="K952" s="91"/>
      <c r="L952" s="91"/>
      <c r="M952" s="91"/>
      <c r="N952" s="91"/>
      <c r="O952" s="95"/>
    </row>
    <row r="953" spans="11:15" ht="15" customHeight="1" x14ac:dyDescent="0.2">
      <c r="K953" s="91"/>
      <c r="L953" s="91"/>
      <c r="M953" s="91"/>
      <c r="N953" s="91"/>
      <c r="O953" s="95"/>
    </row>
    <row r="954" spans="11:15" ht="15" customHeight="1" x14ac:dyDescent="0.2">
      <c r="K954" s="91"/>
      <c r="L954" s="91"/>
      <c r="M954" s="91"/>
      <c r="N954" s="91"/>
      <c r="O954" s="95"/>
    </row>
    <row r="955" spans="11:15" ht="15" customHeight="1" x14ac:dyDescent="0.2">
      <c r="K955" s="91"/>
      <c r="L955" s="91"/>
      <c r="M955" s="91"/>
      <c r="N955" s="91"/>
      <c r="O955" s="95"/>
    </row>
    <row r="956" spans="11:15" ht="15" customHeight="1" x14ac:dyDescent="0.2">
      <c r="K956" s="91"/>
      <c r="L956" s="91"/>
      <c r="M956" s="91"/>
      <c r="N956" s="91"/>
      <c r="O956" s="95"/>
    </row>
    <row r="957" spans="11:15" ht="15" customHeight="1" x14ac:dyDescent="0.2">
      <c r="K957" s="91"/>
      <c r="L957" s="91"/>
      <c r="M957" s="91"/>
      <c r="N957" s="91"/>
      <c r="O957" s="95"/>
    </row>
    <row r="958" spans="11:15" ht="15" customHeight="1" x14ac:dyDescent="0.2">
      <c r="K958" s="91"/>
      <c r="L958" s="91"/>
      <c r="M958" s="91"/>
      <c r="N958" s="91"/>
      <c r="O958" s="95"/>
    </row>
    <row r="959" spans="11:15" ht="15" customHeight="1" x14ac:dyDescent="0.2">
      <c r="K959" s="91"/>
      <c r="L959" s="91"/>
      <c r="M959" s="91"/>
      <c r="N959" s="91"/>
      <c r="O959" s="95"/>
    </row>
    <row r="960" spans="11:15" ht="15" customHeight="1" x14ac:dyDescent="0.2">
      <c r="K960" s="91"/>
      <c r="L960" s="91"/>
      <c r="M960" s="91"/>
      <c r="N960" s="91"/>
      <c r="O960" s="95"/>
    </row>
    <row r="961" spans="11:15" ht="15" customHeight="1" x14ac:dyDescent="0.2">
      <c r="K961" s="91"/>
      <c r="L961" s="91"/>
      <c r="M961" s="91"/>
      <c r="N961" s="91"/>
      <c r="O961" s="95"/>
    </row>
    <row r="962" spans="11:15" ht="15" customHeight="1" x14ac:dyDescent="0.2">
      <c r="K962" s="91"/>
      <c r="L962" s="91"/>
      <c r="M962" s="91"/>
      <c r="N962" s="91"/>
      <c r="O962" s="95"/>
    </row>
    <row r="963" spans="11:15" ht="15" customHeight="1" x14ac:dyDescent="0.2">
      <c r="K963" s="91"/>
      <c r="L963" s="91"/>
      <c r="M963" s="91"/>
      <c r="N963" s="91"/>
      <c r="O963" s="95"/>
    </row>
    <row r="964" spans="11:15" ht="15" customHeight="1" x14ac:dyDescent="0.2">
      <c r="K964" s="91"/>
      <c r="L964" s="91"/>
      <c r="M964" s="91"/>
      <c r="N964" s="91"/>
      <c r="O964" s="95"/>
    </row>
    <row r="965" spans="11:15" ht="15" customHeight="1" x14ac:dyDescent="0.2">
      <c r="K965" s="91"/>
      <c r="L965" s="91"/>
      <c r="M965" s="91"/>
      <c r="N965" s="91"/>
      <c r="O965" s="95"/>
    </row>
    <row r="966" spans="11:15" ht="15" customHeight="1" x14ac:dyDescent="0.2">
      <c r="K966" s="91"/>
      <c r="L966" s="91"/>
      <c r="M966" s="91"/>
      <c r="N966" s="91"/>
      <c r="O966" s="95"/>
    </row>
    <row r="967" spans="11:15" ht="15" customHeight="1" x14ac:dyDescent="0.2">
      <c r="K967" s="91"/>
      <c r="L967" s="91"/>
      <c r="M967" s="91"/>
      <c r="N967" s="91"/>
      <c r="O967" s="95"/>
    </row>
    <row r="968" spans="11:15" ht="15" customHeight="1" x14ac:dyDescent="0.2">
      <c r="K968" s="91"/>
      <c r="L968" s="91"/>
      <c r="M968" s="91"/>
      <c r="N968" s="91"/>
      <c r="O968" s="95"/>
    </row>
    <row r="969" spans="11:15" ht="15" customHeight="1" x14ac:dyDescent="0.2">
      <c r="K969" s="91"/>
      <c r="L969" s="91"/>
      <c r="M969" s="91"/>
      <c r="N969" s="91"/>
      <c r="O969" s="95"/>
    </row>
    <row r="970" spans="11:15" ht="15" customHeight="1" x14ac:dyDescent="0.2">
      <c r="K970" s="91"/>
      <c r="L970" s="91"/>
      <c r="M970" s="91"/>
      <c r="N970" s="91"/>
      <c r="O970" s="95"/>
    </row>
    <row r="971" spans="11:15" ht="15" customHeight="1" x14ac:dyDescent="0.2">
      <c r="K971" s="91"/>
      <c r="L971" s="91"/>
      <c r="M971" s="91"/>
      <c r="N971" s="91"/>
      <c r="O971" s="95"/>
    </row>
    <row r="972" spans="11:15" ht="15" customHeight="1" x14ac:dyDescent="0.2">
      <c r="K972" s="91"/>
      <c r="L972" s="91"/>
      <c r="M972" s="91"/>
      <c r="N972" s="91"/>
      <c r="O972" s="95"/>
    </row>
    <row r="973" spans="11:15" ht="15" customHeight="1" x14ac:dyDescent="0.2">
      <c r="K973" s="91"/>
      <c r="L973" s="91"/>
      <c r="M973" s="91"/>
      <c r="N973" s="91"/>
      <c r="O973" s="95"/>
    </row>
    <row r="974" spans="11:15" ht="15" customHeight="1" x14ac:dyDescent="0.2">
      <c r="K974" s="91"/>
      <c r="L974" s="91"/>
      <c r="M974" s="91"/>
      <c r="N974" s="91"/>
      <c r="O974" s="95"/>
    </row>
    <row r="975" spans="11:15" ht="15" customHeight="1" x14ac:dyDescent="0.2">
      <c r="K975" s="91"/>
      <c r="L975" s="91"/>
      <c r="M975" s="91"/>
      <c r="N975" s="91"/>
      <c r="O975" s="95"/>
    </row>
    <row r="976" spans="11:15" ht="15" customHeight="1" x14ac:dyDescent="0.2">
      <c r="K976" s="91"/>
      <c r="L976" s="91"/>
      <c r="M976" s="91"/>
      <c r="N976" s="91"/>
      <c r="O976" s="95"/>
    </row>
    <row r="977" spans="11:15" ht="15" customHeight="1" x14ac:dyDescent="0.2">
      <c r="K977" s="91"/>
      <c r="L977" s="91"/>
      <c r="M977" s="91"/>
      <c r="N977" s="91"/>
      <c r="O977" s="95"/>
    </row>
    <row r="978" spans="11:15" ht="15" customHeight="1" x14ac:dyDescent="0.2">
      <c r="K978" s="91"/>
      <c r="L978" s="91"/>
      <c r="M978" s="91"/>
      <c r="N978" s="91"/>
      <c r="O978" s="95"/>
    </row>
    <row r="979" spans="11:15" ht="15" customHeight="1" x14ac:dyDescent="0.2">
      <c r="K979" s="91"/>
      <c r="L979" s="91"/>
      <c r="M979" s="91"/>
      <c r="N979" s="91"/>
      <c r="O979" s="95"/>
    </row>
    <row r="980" spans="11:15" ht="15" customHeight="1" x14ac:dyDescent="0.2">
      <c r="K980" s="91"/>
      <c r="L980" s="91"/>
      <c r="M980" s="91"/>
      <c r="N980" s="91"/>
      <c r="O980" s="95"/>
    </row>
    <row r="981" spans="11:15" ht="15" customHeight="1" x14ac:dyDescent="0.2">
      <c r="K981" s="91"/>
      <c r="L981" s="91"/>
      <c r="M981" s="91"/>
      <c r="N981" s="91"/>
      <c r="O981" s="95"/>
    </row>
    <row r="982" spans="11:15" ht="15" customHeight="1" x14ac:dyDescent="0.2">
      <c r="K982" s="91"/>
      <c r="L982" s="91"/>
      <c r="M982" s="91"/>
      <c r="N982" s="91"/>
      <c r="O982" s="95"/>
    </row>
    <row r="983" spans="11:15" ht="15" customHeight="1" x14ac:dyDescent="0.2">
      <c r="K983" s="91"/>
      <c r="L983" s="91"/>
      <c r="M983" s="91"/>
      <c r="N983" s="91"/>
      <c r="O983" s="95"/>
    </row>
    <row r="984" spans="11:15" ht="15" customHeight="1" x14ac:dyDescent="0.2">
      <c r="K984" s="91"/>
      <c r="L984" s="91"/>
      <c r="M984" s="91"/>
      <c r="N984" s="91"/>
      <c r="O984" s="95"/>
    </row>
    <row r="985" spans="11:15" ht="15" customHeight="1" x14ac:dyDescent="0.2">
      <c r="K985" s="91"/>
      <c r="L985" s="91"/>
      <c r="M985" s="91"/>
      <c r="N985" s="91"/>
      <c r="O985" s="95"/>
    </row>
    <row r="986" spans="11:15" ht="15" customHeight="1" x14ac:dyDescent="0.2">
      <c r="K986" s="91"/>
      <c r="L986" s="91"/>
      <c r="M986" s="91"/>
      <c r="N986" s="91"/>
      <c r="O986" s="95"/>
    </row>
    <row r="987" spans="11:15" ht="15" customHeight="1" x14ac:dyDescent="0.2">
      <c r="K987" s="91"/>
      <c r="L987" s="91"/>
      <c r="M987" s="91"/>
      <c r="N987" s="91"/>
      <c r="O987" s="95"/>
    </row>
    <row r="988" spans="11:15" ht="15" customHeight="1" x14ac:dyDescent="0.2">
      <c r="K988" s="91"/>
      <c r="L988" s="91"/>
      <c r="M988" s="91"/>
      <c r="N988" s="91"/>
      <c r="O988" s="95"/>
    </row>
    <row r="989" spans="11:15" ht="15" customHeight="1" x14ac:dyDescent="0.2">
      <c r="K989" s="91"/>
      <c r="L989" s="91"/>
      <c r="M989" s="91"/>
      <c r="N989" s="91"/>
      <c r="O989" s="95"/>
    </row>
    <row r="990" spans="11:15" ht="15" customHeight="1" x14ac:dyDescent="0.2">
      <c r="K990" s="91"/>
      <c r="L990" s="91"/>
      <c r="M990" s="91"/>
      <c r="N990" s="91"/>
      <c r="O990" s="95"/>
    </row>
    <row r="991" spans="11:15" ht="15" customHeight="1" x14ac:dyDescent="0.2">
      <c r="K991" s="91"/>
      <c r="L991" s="91"/>
      <c r="M991" s="91"/>
      <c r="N991" s="91"/>
      <c r="O991" s="95"/>
    </row>
    <row r="992" spans="11:15" ht="15" customHeight="1" x14ac:dyDescent="0.2">
      <c r="K992" s="91"/>
      <c r="L992" s="91"/>
      <c r="M992" s="91"/>
      <c r="N992" s="91"/>
      <c r="O992" s="95"/>
    </row>
    <row r="993" spans="11:15" ht="15" customHeight="1" x14ac:dyDescent="0.2">
      <c r="K993" s="91"/>
      <c r="L993" s="91"/>
      <c r="M993" s="91"/>
      <c r="N993" s="91"/>
      <c r="O993" s="95"/>
    </row>
    <row r="994" spans="11:15" ht="15" customHeight="1" x14ac:dyDescent="0.2">
      <c r="K994" s="91"/>
      <c r="L994" s="91"/>
      <c r="M994" s="91"/>
      <c r="N994" s="91"/>
      <c r="O994" s="95"/>
    </row>
    <row r="995" spans="11:15" ht="15" customHeight="1" x14ac:dyDescent="0.2">
      <c r="K995" s="91"/>
      <c r="L995" s="91"/>
      <c r="M995" s="91"/>
      <c r="N995" s="91"/>
      <c r="O995" s="95"/>
    </row>
    <row r="996" spans="11:15" ht="15" customHeight="1" x14ac:dyDescent="0.2">
      <c r="K996" s="91"/>
      <c r="L996" s="91"/>
      <c r="M996" s="91"/>
      <c r="N996" s="91"/>
      <c r="O996" s="95"/>
    </row>
    <row r="997" spans="11:15" ht="15" customHeight="1" x14ac:dyDescent="0.2">
      <c r="K997" s="91"/>
      <c r="L997" s="91"/>
      <c r="M997" s="91"/>
      <c r="N997" s="91"/>
      <c r="O997" s="95"/>
    </row>
    <row r="998" spans="11:15" ht="15" customHeight="1" x14ac:dyDescent="0.2">
      <c r="K998" s="91"/>
      <c r="L998" s="91"/>
      <c r="M998" s="91"/>
      <c r="N998" s="91"/>
      <c r="O998" s="95"/>
    </row>
    <row r="999" spans="11:15" ht="15" customHeight="1" x14ac:dyDescent="0.2">
      <c r="K999" s="91"/>
      <c r="L999" s="91"/>
      <c r="M999" s="91"/>
      <c r="N999" s="91"/>
      <c r="O999" s="95"/>
    </row>
    <row r="1000" spans="11:15" ht="15" customHeight="1" x14ac:dyDescent="0.2">
      <c r="K1000" s="91"/>
      <c r="L1000" s="91"/>
      <c r="M1000" s="91"/>
      <c r="N1000" s="91"/>
      <c r="O1000" s="95"/>
    </row>
    <row r="1001" spans="11:15" ht="15" customHeight="1" x14ac:dyDescent="0.2">
      <c r="K1001" s="91"/>
      <c r="L1001" s="91"/>
      <c r="M1001" s="91"/>
      <c r="N1001" s="91"/>
      <c r="O1001" s="95"/>
    </row>
    <row r="1002" spans="11:15" ht="15" customHeight="1" x14ac:dyDescent="0.2">
      <c r="K1002" s="91"/>
      <c r="L1002" s="91"/>
      <c r="M1002" s="91"/>
      <c r="N1002" s="91"/>
      <c r="O1002" s="95"/>
    </row>
    <row r="1003" spans="11:15" ht="15" customHeight="1" x14ac:dyDescent="0.2">
      <c r="K1003" s="91"/>
      <c r="L1003" s="91"/>
      <c r="M1003" s="91"/>
      <c r="N1003" s="91"/>
      <c r="O1003" s="95"/>
    </row>
    <row r="1004" spans="11:15" ht="15" customHeight="1" x14ac:dyDescent="0.2">
      <c r="K1004" s="91"/>
      <c r="L1004" s="91"/>
      <c r="M1004" s="91"/>
      <c r="N1004" s="91"/>
      <c r="O1004" s="95"/>
    </row>
    <row r="1005" spans="11:15" ht="15" customHeight="1" x14ac:dyDescent="0.2">
      <c r="K1005" s="91"/>
      <c r="L1005" s="91"/>
      <c r="M1005" s="91"/>
      <c r="N1005" s="91"/>
      <c r="O1005" s="95"/>
    </row>
    <row r="1006" spans="11:15" ht="15" customHeight="1" x14ac:dyDescent="0.2">
      <c r="K1006" s="91"/>
      <c r="L1006" s="91"/>
      <c r="M1006" s="91"/>
      <c r="N1006" s="91"/>
      <c r="O1006" s="95"/>
    </row>
    <row r="1007" spans="11:15" ht="15" customHeight="1" x14ac:dyDescent="0.2">
      <c r="K1007" s="91"/>
      <c r="L1007" s="91"/>
      <c r="M1007" s="91"/>
      <c r="N1007" s="91"/>
      <c r="O1007" s="95"/>
    </row>
    <row r="1008" spans="11:15" ht="15" customHeight="1" x14ac:dyDescent="0.2">
      <c r="K1008" s="91"/>
      <c r="L1008" s="91"/>
      <c r="M1008" s="91"/>
      <c r="N1008" s="91"/>
      <c r="O1008" s="95"/>
    </row>
    <row r="1009" spans="11:15" ht="15" customHeight="1" x14ac:dyDescent="0.2">
      <c r="K1009" s="91"/>
      <c r="L1009" s="91"/>
      <c r="M1009" s="91"/>
      <c r="N1009" s="91"/>
      <c r="O1009" s="95"/>
    </row>
    <row r="1010" spans="11:15" ht="15" customHeight="1" x14ac:dyDescent="0.2">
      <c r="K1010" s="91"/>
      <c r="L1010" s="91"/>
      <c r="M1010" s="91"/>
      <c r="N1010" s="91"/>
      <c r="O1010" s="95"/>
    </row>
    <row r="1011" spans="11:15" ht="15" customHeight="1" x14ac:dyDescent="0.2">
      <c r="K1011" s="91"/>
      <c r="L1011" s="91"/>
      <c r="M1011" s="91"/>
      <c r="N1011" s="91"/>
      <c r="O1011" s="95"/>
    </row>
    <row r="1012" spans="11:15" ht="15" customHeight="1" x14ac:dyDescent="0.2">
      <c r="K1012" s="91"/>
      <c r="L1012" s="91"/>
      <c r="M1012" s="91"/>
      <c r="N1012" s="91"/>
      <c r="O1012" s="95"/>
    </row>
    <row r="1013" spans="11:15" ht="15" customHeight="1" x14ac:dyDescent="0.2">
      <c r="K1013" s="91"/>
      <c r="L1013" s="91"/>
      <c r="M1013" s="91"/>
      <c r="N1013" s="91"/>
      <c r="O1013" s="95"/>
    </row>
    <row r="1014" spans="11:15" ht="15" customHeight="1" x14ac:dyDescent="0.2">
      <c r="K1014" s="91"/>
      <c r="L1014" s="91"/>
      <c r="M1014" s="91"/>
      <c r="N1014" s="91"/>
      <c r="O1014" s="95"/>
    </row>
    <row r="1015" spans="11:15" ht="15" customHeight="1" x14ac:dyDescent="0.2">
      <c r="K1015" s="91"/>
      <c r="L1015" s="91"/>
      <c r="M1015" s="91"/>
      <c r="N1015" s="91"/>
      <c r="O1015" s="95"/>
    </row>
    <row r="1016" spans="11:15" ht="15" customHeight="1" x14ac:dyDescent="0.2">
      <c r="K1016" s="91"/>
      <c r="L1016" s="91"/>
      <c r="M1016" s="91"/>
      <c r="N1016" s="91"/>
      <c r="O1016" s="95"/>
    </row>
    <row r="1017" spans="11:15" ht="15" customHeight="1" x14ac:dyDescent="0.2">
      <c r="K1017" s="91"/>
      <c r="L1017" s="91"/>
      <c r="M1017" s="91"/>
      <c r="N1017" s="91"/>
      <c r="O1017" s="95"/>
    </row>
    <row r="1018" spans="11:15" ht="15" customHeight="1" x14ac:dyDescent="0.2">
      <c r="K1018" s="91"/>
      <c r="L1018" s="91"/>
      <c r="M1018" s="91"/>
      <c r="N1018" s="91"/>
      <c r="O1018" s="95"/>
    </row>
    <row r="1019" spans="11:15" ht="15" customHeight="1" x14ac:dyDescent="0.2">
      <c r="K1019" s="91"/>
      <c r="L1019" s="91"/>
      <c r="M1019" s="91"/>
      <c r="N1019" s="91"/>
      <c r="O1019" s="95"/>
    </row>
    <row r="1020" spans="11:15" ht="15" customHeight="1" x14ac:dyDescent="0.2">
      <c r="K1020" s="91"/>
      <c r="L1020" s="91"/>
      <c r="M1020" s="91"/>
      <c r="N1020" s="91"/>
      <c r="O1020" s="95"/>
    </row>
    <row r="1021" spans="11:15" ht="15" customHeight="1" x14ac:dyDescent="0.2">
      <c r="K1021" s="91"/>
      <c r="L1021" s="91"/>
      <c r="M1021" s="91"/>
      <c r="N1021" s="91"/>
      <c r="O1021" s="95"/>
    </row>
    <row r="1022" spans="11:15" ht="15" customHeight="1" x14ac:dyDescent="0.2">
      <c r="K1022" s="91"/>
      <c r="L1022" s="91"/>
      <c r="M1022" s="91"/>
      <c r="N1022" s="91"/>
      <c r="O1022" s="95"/>
    </row>
    <row r="1023" spans="11:15" ht="15" customHeight="1" x14ac:dyDescent="0.2">
      <c r="K1023" s="91"/>
      <c r="L1023" s="91"/>
      <c r="M1023" s="91"/>
      <c r="N1023" s="91"/>
      <c r="O1023" s="95"/>
    </row>
    <row r="1024" spans="11:15" ht="15" customHeight="1" x14ac:dyDescent="0.2">
      <c r="K1024" s="91"/>
      <c r="L1024" s="91"/>
      <c r="M1024" s="91"/>
      <c r="N1024" s="91"/>
      <c r="O1024" s="95"/>
    </row>
    <row r="1025" spans="11:15" ht="15" customHeight="1" x14ac:dyDescent="0.2">
      <c r="K1025" s="91"/>
      <c r="L1025" s="91"/>
      <c r="M1025" s="91"/>
      <c r="N1025" s="91"/>
      <c r="O1025" s="95"/>
    </row>
    <row r="1026" spans="11:15" ht="15" customHeight="1" x14ac:dyDescent="0.2">
      <c r="K1026" s="91"/>
      <c r="L1026" s="91"/>
      <c r="M1026" s="91"/>
      <c r="N1026" s="91"/>
      <c r="O1026" s="95"/>
    </row>
    <row r="1027" spans="11:15" ht="15" customHeight="1" x14ac:dyDescent="0.2">
      <c r="K1027" s="91"/>
      <c r="L1027" s="91"/>
      <c r="M1027" s="91"/>
      <c r="N1027" s="91"/>
      <c r="O1027" s="95"/>
    </row>
    <row r="1028" spans="11:15" ht="15" customHeight="1" x14ac:dyDescent="0.2">
      <c r="K1028" s="91"/>
      <c r="L1028" s="91"/>
      <c r="M1028" s="91"/>
      <c r="N1028" s="91"/>
      <c r="O1028" s="95"/>
    </row>
    <row r="1029" spans="11:15" ht="15" customHeight="1" x14ac:dyDescent="0.2">
      <c r="K1029" s="91"/>
      <c r="L1029" s="91"/>
      <c r="M1029" s="91"/>
      <c r="N1029" s="91"/>
      <c r="O1029" s="95"/>
    </row>
    <row r="1030" spans="11:15" ht="15" customHeight="1" x14ac:dyDescent="0.2">
      <c r="K1030" s="91"/>
      <c r="L1030" s="91"/>
      <c r="M1030" s="91"/>
      <c r="N1030" s="91"/>
      <c r="O1030" s="95"/>
    </row>
    <row r="1031" spans="11:15" ht="15" customHeight="1" x14ac:dyDescent="0.2">
      <c r="K1031" s="91"/>
      <c r="L1031" s="91"/>
      <c r="M1031" s="91"/>
      <c r="N1031" s="91"/>
      <c r="O1031" s="95"/>
    </row>
    <row r="1032" spans="11:15" ht="15" customHeight="1" x14ac:dyDescent="0.2">
      <c r="K1032" s="91"/>
      <c r="L1032" s="91"/>
      <c r="M1032" s="91"/>
      <c r="N1032" s="91"/>
      <c r="O1032" s="95"/>
    </row>
    <row r="1033" spans="11:15" ht="15" customHeight="1" x14ac:dyDescent="0.2">
      <c r="K1033" s="91"/>
      <c r="L1033" s="91"/>
      <c r="M1033" s="91"/>
      <c r="N1033" s="91"/>
      <c r="O1033" s="95"/>
    </row>
    <row r="1034" spans="11:15" ht="15" customHeight="1" x14ac:dyDescent="0.2">
      <c r="K1034" s="91"/>
      <c r="L1034" s="91"/>
      <c r="M1034" s="91"/>
      <c r="N1034" s="91"/>
      <c r="O1034" s="95"/>
    </row>
    <row r="1035" spans="11:15" ht="15" customHeight="1" x14ac:dyDescent="0.2">
      <c r="K1035" s="91"/>
      <c r="L1035" s="91"/>
      <c r="M1035" s="91"/>
      <c r="N1035" s="91"/>
      <c r="O1035" s="95"/>
    </row>
    <row r="1036" spans="11:15" ht="15" customHeight="1" x14ac:dyDescent="0.2">
      <c r="K1036" s="91"/>
      <c r="L1036" s="91"/>
      <c r="M1036" s="91"/>
      <c r="N1036" s="91"/>
      <c r="O1036" s="95"/>
    </row>
    <row r="1037" spans="11:15" ht="15" customHeight="1" x14ac:dyDescent="0.2">
      <c r="K1037" s="91"/>
      <c r="L1037" s="91"/>
      <c r="M1037" s="91"/>
      <c r="N1037" s="91"/>
      <c r="O1037" s="95"/>
    </row>
    <row r="1038" spans="11:15" ht="15" customHeight="1" x14ac:dyDescent="0.2">
      <c r="K1038" s="91"/>
      <c r="L1038" s="91"/>
      <c r="M1038" s="91"/>
      <c r="N1038" s="91"/>
      <c r="O1038" s="95"/>
    </row>
    <row r="1039" spans="11:15" ht="15" customHeight="1" x14ac:dyDescent="0.2">
      <c r="K1039" s="91"/>
      <c r="L1039" s="91"/>
      <c r="M1039" s="91"/>
      <c r="N1039" s="91"/>
      <c r="O1039" s="95"/>
    </row>
    <row r="1040" spans="11:15" ht="15" customHeight="1" x14ac:dyDescent="0.2">
      <c r="K1040" s="91"/>
      <c r="L1040" s="91"/>
      <c r="M1040" s="91"/>
      <c r="N1040" s="91"/>
      <c r="O1040" s="95"/>
    </row>
    <row r="1041" spans="11:15" ht="15" customHeight="1" x14ac:dyDescent="0.2">
      <c r="K1041" s="91"/>
      <c r="L1041" s="91"/>
      <c r="M1041" s="91"/>
      <c r="N1041" s="91"/>
      <c r="O1041" s="95"/>
    </row>
    <row r="1042" spans="11:15" ht="15" customHeight="1" x14ac:dyDescent="0.2">
      <c r="K1042" s="91"/>
      <c r="L1042" s="91"/>
      <c r="M1042" s="91"/>
      <c r="N1042" s="91"/>
      <c r="O1042" s="95"/>
    </row>
    <row r="1043" spans="11:15" ht="15" customHeight="1" x14ac:dyDescent="0.2">
      <c r="K1043" s="91"/>
      <c r="L1043" s="91"/>
      <c r="M1043" s="91"/>
      <c r="N1043" s="91"/>
      <c r="O1043" s="95"/>
    </row>
    <row r="1044" spans="11:15" ht="15" customHeight="1" x14ac:dyDescent="0.2">
      <c r="K1044" s="91"/>
      <c r="L1044" s="91"/>
      <c r="M1044" s="91"/>
      <c r="N1044" s="91"/>
      <c r="O1044" s="95"/>
    </row>
    <row r="1045" spans="11:15" ht="15" customHeight="1" x14ac:dyDescent="0.2">
      <c r="K1045" s="91"/>
      <c r="L1045" s="91"/>
      <c r="M1045" s="91"/>
      <c r="N1045" s="91"/>
      <c r="O1045" s="95"/>
    </row>
    <row r="1046" spans="11:15" ht="15" customHeight="1" x14ac:dyDescent="0.2">
      <c r="K1046" s="91"/>
      <c r="L1046" s="91"/>
      <c r="M1046" s="91"/>
      <c r="N1046" s="91"/>
      <c r="O1046" s="95"/>
    </row>
    <row r="1047" spans="11:15" ht="15" customHeight="1" x14ac:dyDescent="0.2">
      <c r="K1047" s="91"/>
      <c r="L1047" s="91"/>
      <c r="M1047" s="91"/>
      <c r="N1047" s="91"/>
      <c r="O1047" s="95"/>
    </row>
    <row r="1048" spans="11:15" ht="15" customHeight="1" x14ac:dyDescent="0.2">
      <c r="K1048" s="91"/>
      <c r="L1048" s="91"/>
      <c r="M1048" s="91"/>
      <c r="N1048" s="91"/>
      <c r="O1048" s="95"/>
    </row>
    <row r="1049" spans="11:15" ht="15" customHeight="1" x14ac:dyDescent="0.2">
      <c r="K1049" s="91"/>
      <c r="L1049" s="91"/>
      <c r="M1049" s="91"/>
      <c r="N1049" s="91"/>
      <c r="O1049" s="95"/>
    </row>
    <row r="1050" spans="11:15" ht="15" customHeight="1" x14ac:dyDescent="0.2">
      <c r="K1050" s="91"/>
      <c r="L1050" s="91"/>
      <c r="M1050" s="91"/>
      <c r="N1050" s="91"/>
      <c r="O1050" s="95"/>
    </row>
    <row r="1051" spans="11:15" ht="15" customHeight="1" x14ac:dyDescent="0.2">
      <c r="K1051" s="91"/>
      <c r="L1051" s="91"/>
      <c r="M1051" s="91"/>
      <c r="N1051" s="91"/>
      <c r="O1051" s="95"/>
    </row>
    <row r="1052" spans="11:15" ht="15" customHeight="1" x14ac:dyDescent="0.2">
      <c r="K1052" s="91"/>
      <c r="L1052" s="91"/>
      <c r="M1052" s="91"/>
      <c r="N1052" s="91"/>
      <c r="O1052" s="95"/>
    </row>
    <row r="1053" spans="11:15" ht="15" customHeight="1" x14ac:dyDescent="0.2">
      <c r="K1053" s="91"/>
      <c r="L1053" s="91"/>
      <c r="M1053" s="91"/>
      <c r="N1053" s="91"/>
      <c r="O1053" s="95"/>
    </row>
    <row r="1054" spans="11:15" ht="15" customHeight="1" x14ac:dyDescent="0.2">
      <c r="K1054" s="91"/>
      <c r="L1054" s="91"/>
      <c r="M1054" s="91"/>
      <c r="N1054" s="91"/>
      <c r="O1054" s="95"/>
    </row>
    <row r="1055" spans="11:15" ht="15" customHeight="1" x14ac:dyDescent="0.2">
      <c r="K1055" s="91"/>
      <c r="L1055" s="91"/>
      <c r="M1055" s="91"/>
      <c r="N1055" s="91"/>
      <c r="O1055" s="95"/>
    </row>
    <row r="1056" spans="11:15" ht="15" customHeight="1" x14ac:dyDescent="0.2">
      <c r="K1056" s="91"/>
      <c r="L1056" s="91"/>
      <c r="M1056" s="91"/>
      <c r="N1056" s="91"/>
      <c r="O1056" s="95"/>
    </row>
    <row r="1057" spans="11:15" ht="15" customHeight="1" x14ac:dyDescent="0.2">
      <c r="K1057" s="91"/>
      <c r="L1057" s="91"/>
      <c r="M1057" s="91"/>
      <c r="N1057" s="91"/>
      <c r="O1057" s="95"/>
    </row>
    <row r="1058" spans="11:15" ht="15" customHeight="1" x14ac:dyDescent="0.2">
      <c r="K1058" s="91"/>
      <c r="L1058" s="91"/>
      <c r="M1058" s="91"/>
      <c r="N1058" s="91"/>
      <c r="O1058" s="95"/>
    </row>
    <row r="1059" spans="11:15" ht="15" customHeight="1" x14ac:dyDescent="0.2">
      <c r="K1059" s="91"/>
      <c r="L1059" s="91"/>
      <c r="M1059" s="91"/>
      <c r="N1059" s="91"/>
      <c r="O1059" s="95"/>
    </row>
    <row r="1060" spans="11:15" ht="15" customHeight="1" x14ac:dyDescent="0.2">
      <c r="K1060" s="91"/>
      <c r="L1060" s="91"/>
      <c r="M1060" s="91"/>
      <c r="N1060" s="91"/>
      <c r="O1060" s="95"/>
    </row>
    <row r="1061" spans="11:15" ht="15" customHeight="1" x14ac:dyDescent="0.2">
      <c r="K1061" s="91"/>
      <c r="L1061" s="91"/>
      <c r="M1061" s="91"/>
      <c r="N1061" s="91"/>
      <c r="O1061" s="95"/>
    </row>
    <row r="1062" spans="11:15" ht="15" customHeight="1" x14ac:dyDescent="0.2">
      <c r="K1062" s="91"/>
      <c r="L1062" s="91"/>
      <c r="M1062" s="91"/>
      <c r="N1062" s="91"/>
      <c r="O1062" s="95"/>
    </row>
    <row r="1063" spans="11:15" ht="15" customHeight="1" x14ac:dyDescent="0.2">
      <c r="K1063" s="91"/>
      <c r="L1063" s="91"/>
      <c r="M1063" s="91"/>
      <c r="N1063" s="91"/>
      <c r="O1063" s="95"/>
    </row>
    <row r="1064" spans="11:15" ht="15" customHeight="1" x14ac:dyDescent="0.2">
      <c r="K1064" s="91"/>
      <c r="L1064" s="91"/>
      <c r="M1064" s="91"/>
      <c r="N1064" s="91"/>
      <c r="O1064" s="95"/>
    </row>
    <row r="1065" spans="11:15" ht="15" customHeight="1" x14ac:dyDescent="0.2">
      <c r="K1065" s="91"/>
      <c r="L1065" s="91"/>
      <c r="M1065" s="91"/>
      <c r="N1065" s="91"/>
      <c r="O1065" s="95"/>
    </row>
    <row r="1066" spans="11:15" ht="15" customHeight="1" x14ac:dyDescent="0.2">
      <c r="K1066" s="91"/>
      <c r="L1066" s="91"/>
      <c r="M1066" s="91"/>
      <c r="N1066" s="91"/>
      <c r="O1066" s="95"/>
    </row>
    <row r="1067" spans="11:15" ht="15" customHeight="1" x14ac:dyDescent="0.2">
      <c r="K1067" s="91"/>
      <c r="L1067" s="91"/>
      <c r="M1067" s="91"/>
      <c r="N1067" s="91"/>
      <c r="O1067" s="95"/>
    </row>
    <row r="1068" spans="11:15" ht="15" customHeight="1" x14ac:dyDescent="0.2">
      <c r="K1068" s="91"/>
      <c r="L1068" s="91"/>
      <c r="M1068" s="91"/>
      <c r="N1068" s="91"/>
      <c r="O1068" s="95"/>
    </row>
    <row r="1069" spans="11:15" ht="15" customHeight="1" x14ac:dyDescent="0.2">
      <c r="K1069" s="91"/>
      <c r="L1069" s="91"/>
      <c r="M1069" s="91"/>
      <c r="N1069" s="91"/>
      <c r="O1069" s="95"/>
    </row>
    <row r="1070" spans="11:15" ht="15" customHeight="1" x14ac:dyDescent="0.2">
      <c r="K1070" s="91"/>
      <c r="L1070" s="91"/>
      <c r="M1070" s="91"/>
      <c r="N1070" s="91"/>
      <c r="O1070" s="95"/>
    </row>
    <row r="1071" spans="11:15" ht="15" customHeight="1" x14ac:dyDescent="0.2">
      <c r="K1071" s="91"/>
      <c r="L1071" s="91"/>
      <c r="M1071" s="91"/>
      <c r="N1071" s="91"/>
      <c r="O1071" s="95"/>
    </row>
    <row r="1072" spans="11:15" ht="15" customHeight="1" x14ac:dyDescent="0.2">
      <c r="K1072" s="91"/>
      <c r="L1072" s="91"/>
      <c r="M1072" s="91"/>
      <c r="N1072" s="91"/>
      <c r="O1072" s="95"/>
    </row>
    <row r="1073" spans="11:15" ht="15" customHeight="1" x14ac:dyDescent="0.2">
      <c r="K1073" s="91"/>
      <c r="L1073" s="91"/>
      <c r="M1073" s="91"/>
      <c r="N1073" s="91"/>
      <c r="O1073" s="95"/>
    </row>
    <row r="1074" spans="11:15" ht="15" customHeight="1" x14ac:dyDescent="0.2">
      <c r="K1074" s="91"/>
      <c r="L1074" s="91"/>
      <c r="M1074" s="91"/>
      <c r="N1074" s="91"/>
      <c r="O1074" s="95"/>
    </row>
    <row r="1075" spans="11:15" ht="15" customHeight="1" x14ac:dyDescent="0.2">
      <c r="K1075" s="91"/>
      <c r="L1075" s="91"/>
      <c r="M1075" s="91"/>
      <c r="N1075" s="91"/>
      <c r="O1075" s="95"/>
    </row>
    <row r="1076" spans="11:15" ht="15" customHeight="1" x14ac:dyDescent="0.2">
      <c r="K1076" s="91"/>
      <c r="L1076" s="91"/>
      <c r="M1076" s="91"/>
      <c r="N1076" s="91"/>
      <c r="O1076" s="95"/>
    </row>
    <row r="1077" spans="11:15" ht="15" customHeight="1" x14ac:dyDescent="0.2">
      <c r="K1077" s="91"/>
      <c r="L1077" s="91"/>
      <c r="M1077" s="91"/>
      <c r="N1077" s="91"/>
      <c r="O1077" s="95"/>
    </row>
    <row r="1078" spans="11:15" ht="15" customHeight="1" x14ac:dyDescent="0.2">
      <c r="K1078" s="91"/>
      <c r="L1078" s="91"/>
      <c r="M1078" s="91"/>
      <c r="N1078" s="91"/>
      <c r="O1078" s="95"/>
    </row>
    <row r="1079" spans="11:15" ht="15" customHeight="1" x14ac:dyDescent="0.2">
      <c r="K1079" s="91"/>
      <c r="L1079" s="91"/>
      <c r="M1079" s="91"/>
      <c r="N1079" s="91"/>
      <c r="O1079" s="95"/>
    </row>
    <row r="1080" spans="11:15" ht="15" customHeight="1" x14ac:dyDescent="0.2">
      <c r="K1080" s="91"/>
      <c r="L1080" s="91"/>
      <c r="M1080" s="91"/>
      <c r="N1080" s="91"/>
      <c r="O1080" s="95"/>
    </row>
    <row r="1081" spans="11:15" ht="15" customHeight="1" x14ac:dyDescent="0.2">
      <c r="K1081" s="91"/>
      <c r="L1081" s="91"/>
      <c r="M1081" s="91"/>
      <c r="N1081" s="91"/>
      <c r="O1081" s="95"/>
    </row>
    <row r="1082" spans="11:15" ht="15" customHeight="1" x14ac:dyDescent="0.2">
      <c r="K1082" s="91"/>
      <c r="L1082" s="91"/>
      <c r="M1082" s="91"/>
      <c r="N1082" s="91"/>
      <c r="O1082" s="95"/>
    </row>
    <row r="1083" spans="11:15" ht="15" customHeight="1" x14ac:dyDescent="0.2">
      <c r="K1083" s="91"/>
      <c r="L1083" s="91"/>
      <c r="M1083" s="91"/>
      <c r="N1083" s="91"/>
      <c r="O1083" s="95"/>
    </row>
    <row r="1084" spans="11:15" ht="15" customHeight="1" x14ac:dyDescent="0.2">
      <c r="K1084" s="91"/>
      <c r="L1084" s="91"/>
      <c r="M1084" s="91"/>
      <c r="N1084" s="91"/>
      <c r="O1084" s="95"/>
    </row>
    <row r="1085" spans="11:15" ht="15" customHeight="1" x14ac:dyDescent="0.2">
      <c r="K1085" s="91"/>
      <c r="L1085" s="91"/>
      <c r="M1085" s="91"/>
      <c r="N1085" s="91"/>
      <c r="O1085" s="95"/>
    </row>
    <row r="1086" spans="11:15" ht="15" customHeight="1" x14ac:dyDescent="0.2">
      <c r="K1086" s="91"/>
      <c r="L1086" s="91"/>
      <c r="M1086" s="91"/>
      <c r="N1086" s="91"/>
      <c r="O1086" s="95"/>
    </row>
    <row r="1087" spans="11:15" ht="15" customHeight="1" x14ac:dyDescent="0.2">
      <c r="K1087" s="91"/>
      <c r="L1087" s="91"/>
      <c r="M1087" s="91"/>
      <c r="N1087" s="91"/>
      <c r="O1087" s="95"/>
    </row>
    <row r="1088" spans="11:15" ht="15" customHeight="1" x14ac:dyDescent="0.2">
      <c r="K1088" s="91"/>
      <c r="L1088" s="91"/>
      <c r="M1088" s="91"/>
      <c r="N1088" s="91"/>
      <c r="O1088" s="95"/>
    </row>
    <row r="1089" spans="11:15" ht="15" customHeight="1" x14ac:dyDescent="0.2">
      <c r="K1089" s="91"/>
      <c r="L1089" s="91"/>
      <c r="M1089" s="91"/>
      <c r="N1089" s="91"/>
      <c r="O1089" s="95"/>
    </row>
    <row r="1090" spans="11:15" ht="15" customHeight="1" x14ac:dyDescent="0.2">
      <c r="K1090" s="91"/>
      <c r="L1090" s="91"/>
      <c r="M1090" s="91"/>
      <c r="N1090" s="91"/>
      <c r="O1090" s="95"/>
    </row>
    <row r="1091" spans="11:15" ht="15" customHeight="1" x14ac:dyDescent="0.2">
      <c r="K1091" s="91"/>
      <c r="L1091" s="91"/>
      <c r="M1091" s="91"/>
      <c r="N1091" s="91"/>
      <c r="O1091" s="95"/>
    </row>
    <row r="1092" spans="11:15" ht="15" customHeight="1" x14ac:dyDescent="0.2">
      <c r="K1092" s="91"/>
      <c r="L1092" s="91"/>
      <c r="M1092" s="91"/>
      <c r="N1092" s="91"/>
      <c r="O1092" s="95"/>
    </row>
    <row r="1093" spans="11:15" ht="15" customHeight="1" x14ac:dyDescent="0.2">
      <c r="K1093" s="91"/>
      <c r="L1093" s="91"/>
      <c r="M1093" s="91"/>
      <c r="N1093" s="91"/>
      <c r="O1093" s="95"/>
    </row>
    <row r="1094" spans="11:15" ht="15" customHeight="1" x14ac:dyDescent="0.2">
      <c r="K1094" s="91"/>
      <c r="L1094" s="91"/>
      <c r="M1094" s="91"/>
      <c r="N1094" s="91"/>
      <c r="O1094" s="95"/>
    </row>
    <row r="1095" spans="11:15" ht="15" customHeight="1" x14ac:dyDescent="0.2">
      <c r="K1095" s="91"/>
      <c r="L1095" s="91"/>
      <c r="M1095" s="91"/>
      <c r="N1095" s="91"/>
      <c r="O1095" s="95"/>
    </row>
    <row r="1096" spans="11:15" ht="15" customHeight="1" x14ac:dyDescent="0.2">
      <c r="K1096" s="91"/>
      <c r="L1096" s="91"/>
      <c r="M1096" s="91"/>
      <c r="N1096" s="91"/>
      <c r="O1096" s="95"/>
    </row>
    <row r="1097" spans="11:15" ht="15" customHeight="1" x14ac:dyDescent="0.2">
      <c r="K1097" s="91"/>
      <c r="L1097" s="91"/>
      <c r="M1097" s="91"/>
      <c r="N1097" s="91"/>
      <c r="O1097" s="95"/>
    </row>
    <row r="1098" spans="11:15" ht="15" customHeight="1" x14ac:dyDescent="0.2">
      <c r="K1098" s="91"/>
      <c r="L1098" s="91"/>
      <c r="M1098" s="91"/>
      <c r="N1098" s="91"/>
      <c r="O1098" s="95"/>
    </row>
    <row r="1099" spans="11:15" ht="15" customHeight="1" x14ac:dyDescent="0.2">
      <c r="K1099" s="91"/>
      <c r="L1099" s="91"/>
      <c r="M1099" s="91"/>
      <c r="N1099" s="91"/>
      <c r="O1099" s="95"/>
    </row>
    <row r="1100" spans="11:15" ht="15" customHeight="1" x14ac:dyDescent="0.2">
      <c r="K1100" s="91"/>
      <c r="L1100" s="91"/>
      <c r="M1100" s="91"/>
      <c r="N1100" s="91"/>
      <c r="O1100" s="95"/>
    </row>
    <row r="1101" spans="11:15" ht="15" customHeight="1" x14ac:dyDescent="0.2">
      <c r="K1101" s="91"/>
      <c r="L1101" s="91"/>
      <c r="M1101" s="91"/>
      <c r="N1101" s="91"/>
      <c r="O1101" s="95"/>
    </row>
    <row r="1102" spans="11:15" ht="15" customHeight="1" x14ac:dyDescent="0.2">
      <c r="K1102" s="91"/>
      <c r="L1102" s="91"/>
      <c r="M1102" s="91"/>
      <c r="N1102" s="91"/>
      <c r="O1102" s="95"/>
    </row>
    <row r="1103" spans="11:15" ht="15" customHeight="1" x14ac:dyDescent="0.2">
      <c r="K1103" s="91"/>
      <c r="L1103" s="91"/>
      <c r="M1103" s="91"/>
      <c r="N1103" s="91"/>
      <c r="O1103" s="95"/>
    </row>
    <row r="1104" spans="11:15" ht="15" customHeight="1" x14ac:dyDescent="0.2">
      <c r="K1104" s="91"/>
      <c r="L1104" s="91"/>
      <c r="M1104" s="91"/>
      <c r="N1104" s="91"/>
      <c r="O1104" s="95"/>
    </row>
    <row r="1105" spans="11:15" ht="15" customHeight="1" x14ac:dyDescent="0.2">
      <c r="K1105" s="91"/>
      <c r="L1105" s="91"/>
      <c r="M1105" s="91"/>
      <c r="N1105" s="91"/>
      <c r="O1105" s="95"/>
    </row>
    <row r="1106" spans="11:15" ht="15" customHeight="1" x14ac:dyDescent="0.2">
      <c r="K1106" s="91"/>
      <c r="L1106" s="91"/>
      <c r="M1106" s="91"/>
      <c r="N1106" s="91"/>
      <c r="O1106" s="95"/>
    </row>
    <row r="1107" spans="11:15" ht="15" customHeight="1" x14ac:dyDescent="0.2">
      <c r="K1107" s="91"/>
      <c r="L1107" s="91"/>
      <c r="M1107" s="91"/>
      <c r="N1107" s="91"/>
      <c r="O1107" s="95"/>
    </row>
    <row r="1108" spans="11:15" ht="15" customHeight="1" x14ac:dyDescent="0.2">
      <c r="K1108" s="91"/>
      <c r="L1108" s="91"/>
      <c r="M1108" s="91"/>
      <c r="N1108" s="91"/>
      <c r="O1108" s="95"/>
    </row>
    <row r="1109" spans="11:15" ht="15" customHeight="1" x14ac:dyDescent="0.2">
      <c r="K1109" s="91"/>
      <c r="L1109" s="91"/>
      <c r="M1109" s="91"/>
      <c r="N1109" s="91"/>
      <c r="O1109" s="95"/>
    </row>
    <row r="1110" spans="11:15" ht="15" customHeight="1" x14ac:dyDescent="0.2">
      <c r="K1110" s="91"/>
      <c r="L1110" s="91"/>
      <c r="M1110" s="91"/>
      <c r="N1110" s="91"/>
      <c r="O1110" s="95"/>
    </row>
    <row r="1111" spans="11:15" ht="15" customHeight="1" x14ac:dyDescent="0.2">
      <c r="K1111" s="91"/>
      <c r="L1111" s="91"/>
      <c r="M1111" s="91"/>
      <c r="N1111" s="91"/>
      <c r="O1111" s="95"/>
    </row>
    <row r="1112" spans="11:15" ht="15" customHeight="1" x14ac:dyDescent="0.2">
      <c r="K1112" s="91"/>
      <c r="L1112" s="91"/>
      <c r="M1112" s="91"/>
      <c r="N1112" s="91"/>
      <c r="O1112" s="95"/>
    </row>
    <row r="1113" spans="11:15" ht="15" customHeight="1" x14ac:dyDescent="0.2">
      <c r="K1113" s="91"/>
      <c r="L1113" s="91"/>
      <c r="M1113" s="91"/>
      <c r="N1113" s="91"/>
      <c r="O1113" s="95"/>
    </row>
    <row r="1114" spans="11:15" ht="15" customHeight="1" x14ac:dyDescent="0.2">
      <c r="K1114" s="91"/>
      <c r="L1114" s="91"/>
      <c r="M1114" s="91"/>
      <c r="N1114" s="91"/>
      <c r="O1114" s="95"/>
    </row>
    <row r="1115" spans="11:15" ht="15" customHeight="1" x14ac:dyDescent="0.2">
      <c r="K1115" s="91"/>
      <c r="L1115" s="91"/>
      <c r="M1115" s="91"/>
      <c r="N1115" s="91"/>
      <c r="O1115" s="95"/>
    </row>
    <row r="1116" spans="11:15" ht="15" customHeight="1" x14ac:dyDescent="0.2">
      <c r="K1116" s="91"/>
      <c r="L1116" s="91"/>
      <c r="M1116" s="91"/>
      <c r="N1116" s="91"/>
      <c r="O1116" s="95"/>
    </row>
    <row r="1117" spans="11:15" ht="15" customHeight="1" x14ac:dyDescent="0.2">
      <c r="K1117" s="91"/>
      <c r="L1117" s="91"/>
      <c r="M1117" s="91"/>
      <c r="N1117" s="91"/>
      <c r="O1117" s="95"/>
    </row>
    <row r="1118" spans="11:15" ht="15" customHeight="1" x14ac:dyDescent="0.2">
      <c r="K1118" s="91"/>
      <c r="L1118" s="91"/>
      <c r="M1118" s="91"/>
      <c r="N1118" s="91"/>
      <c r="O1118" s="95"/>
    </row>
    <row r="1119" spans="11:15" ht="15" customHeight="1" x14ac:dyDescent="0.2">
      <c r="K1119" s="91"/>
      <c r="L1119" s="91"/>
      <c r="M1119" s="91"/>
      <c r="N1119" s="91"/>
      <c r="O1119" s="95"/>
    </row>
    <row r="1120" spans="11:15" ht="15" customHeight="1" x14ac:dyDescent="0.2">
      <c r="K1120" s="91"/>
      <c r="L1120" s="91"/>
      <c r="M1120" s="91"/>
      <c r="N1120" s="91"/>
      <c r="O1120" s="95"/>
    </row>
    <row r="1121" spans="11:15" ht="15" customHeight="1" x14ac:dyDescent="0.2">
      <c r="K1121" s="91"/>
      <c r="L1121" s="91"/>
      <c r="M1121" s="91"/>
      <c r="N1121" s="91"/>
      <c r="O1121" s="95"/>
    </row>
    <row r="1122" spans="11:15" ht="15" customHeight="1" x14ac:dyDescent="0.2">
      <c r="K1122" s="91"/>
      <c r="L1122" s="91"/>
      <c r="M1122" s="91"/>
      <c r="N1122" s="91"/>
      <c r="O1122" s="95"/>
    </row>
    <row r="1123" spans="11:15" ht="15" customHeight="1" x14ac:dyDescent="0.2">
      <c r="K1123" s="91"/>
      <c r="L1123" s="91"/>
      <c r="M1123" s="91"/>
      <c r="N1123" s="91"/>
      <c r="O1123" s="95"/>
    </row>
    <row r="1124" spans="11:15" ht="15" customHeight="1" x14ac:dyDescent="0.2">
      <c r="K1124" s="91"/>
      <c r="L1124" s="91"/>
      <c r="M1124" s="91"/>
      <c r="N1124" s="91"/>
      <c r="O1124" s="95"/>
    </row>
    <row r="1125" spans="11:15" ht="15" customHeight="1" x14ac:dyDescent="0.2">
      <c r="K1125" s="91"/>
      <c r="L1125" s="91"/>
      <c r="M1125" s="91"/>
      <c r="N1125" s="91"/>
      <c r="O1125" s="95"/>
    </row>
    <row r="1126" spans="11:15" ht="15" customHeight="1" x14ac:dyDescent="0.2">
      <c r="K1126" s="91"/>
      <c r="L1126" s="91"/>
      <c r="M1126" s="91"/>
      <c r="N1126" s="91"/>
      <c r="O1126" s="95"/>
    </row>
    <row r="1127" spans="11:15" ht="15" customHeight="1" x14ac:dyDescent="0.2">
      <c r="K1127" s="91"/>
      <c r="L1127" s="91"/>
      <c r="M1127" s="91"/>
      <c r="N1127" s="91"/>
      <c r="O1127" s="95"/>
    </row>
    <row r="1128" spans="11:15" ht="15" customHeight="1" x14ac:dyDescent="0.2">
      <c r="K1128" s="91"/>
      <c r="L1128" s="91"/>
      <c r="M1128" s="91"/>
      <c r="N1128" s="91"/>
      <c r="O1128" s="95"/>
    </row>
    <row r="1129" spans="11:15" ht="15" customHeight="1" x14ac:dyDescent="0.2">
      <c r="K1129" s="91"/>
      <c r="L1129" s="91"/>
      <c r="M1129" s="91"/>
      <c r="N1129" s="91"/>
      <c r="O1129" s="95"/>
    </row>
    <row r="1130" spans="11:15" ht="15" customHeight="1" x14ac:dyDescent="0.2">
      <c r="K1130" s="91"/>
      <c r="L1130" s="91"/>
      <c r="M1130" s="91"/>
      <c r="N1130" s="91"/>
      <c r="O1130" s="95"/>
    </row>
    <row r="1131" spans="11:15" ht="15" customHeight="1" x14ac:dyDescent="0.2">
      <c r="K1131" s="91"/>
      <c r="L1131" s="91"/>
      <c r="M1131" s="91"/>
      <c r="N1131" s="91"/>
      <c r="O1131" s="95"/>
    </row>
    <row r="1132" spans="11:15" ht="15" customHeight="1" x14ac:dyDescent="0.2">
      <c r="K1132" s="91"/>
      <c r="L1132" s="91"/>
      <c r="M1132" s="91"/>
      <c r="N1132" s="91"/>
      <c r="O1132" s="95"/>
    </row>
    <row r="1133" spans="11:15" ht="15" customHeight="1" x14ac:dyDescent="0.2">
      <c r="K1133" s="91"/>
      <c r="L1133" s="91"/>
      <c r="M1133" s="91"/>
      <c r="N1133" s="91"/>
      <c r="O1133" s="95"/>
    </row>
    <row r="1134" spans="11:15" ht="15" customHeight="1" x14ac:dyDescent="0.2">
      <c r="K1134" s="91"/>
      <c r="L1134" s="91"/>
      <c r="M1134" s="91"/>
      <c r="N1134" s="91"/>
      <c r="O1134" s="95"/>
    </row>
    <row r="1135" spans="11:15" ht="15" customHeight="1" x14ac:dyDescent="0.2">
      <c r="K1135" s="91"/>
      <c r="L1135" s="91"/>
      <c r="M1135" s="91"/>
      <c r="N1135" s="91"/>
      <c r="O1135" s="95"/>
    </row>
    <row r="1136" spans="11:15" ht="15" customHeight="1" x14ac:dyDescent="0.2">
      <c r="K1136" s="91"/>
      <c r="L1136" s="91"/>
      <c r="M1136" s="91"/>
      <c r="N1136" s="91"/>
      <c r="O1136" s="95"/>
    </row>
    <row r="1137" spans="11:15" ht="15" customHeight="1" x14ac:dyDescent="0.2">
      <c r="K1137" s="91"/>
      <c r="L1137" s="91"/>
      <c r="M1137" s="91"/>
      <c r="N1137" s="91"/>
      <c r="O1137" s="95"/>
    </row>
    <row r="1138" spans="11:15" ht="15" customHeight="1" x14ac:dyDescent="0.2">
      <c r="K1138" s="91"/>
      <c r="L1138" s="91"/>
      <c r="M1138" s="91"/>
      <c r="N1138" s="91"/>
      <c r="O1138" s="95"/>
    </row>
    <row r="1139" spans="11:15" ht="15" customHeight="1" x14ac:dyDescent="0.2">
      <c r="K1139" s="91"/>
      <c r="L1139" s="91"/>
      <c r="M1139" s="91"/>
      <c r="N1139" s="91"/>
      <c r="O1139" s="95"/>
    </row>
    <row r="1140" spans="11:15" ht="15" customHeight="1" x14ac:dyDescent="0.2">
      <c r="K1140" s="91"/>
      <c r="L1140" s="91"/>
      <c r="M1140" s="91"/>
      <c r="N1140" s="91"/>
      <c r="O1140" s="95"/>
    </row>
    <row r="1141" spans="11:15" ht="15" customHeight="1" x14ac:dyDescent="0.2">
      <c r="K1141" s="91"/>
      <c r="L1141" s="91"/>
      <c r="M1141" s="91"/>
      <c r="N1141" s="91"/>
      <c r="O1141" s="95"/>
    </row>
    <row r="1142" spans="11:15" ht="15" customHeight="1" x14ac:dyDescent="0.2">
      <c r="K1142" s="91"/>
      <c r="L1142" s="91"/>
      <c r="M1142" s="91"/>
      <c r="N1142" s="91"/>
      <c r="O1142" s="95"/>
    </row>
    <row r="1143" spans="11:15" ht="15" customHeight="1" x14ac:dyDescent="0.2">
      <c r="K1143" s="91"/>
      <c r="L1143" s="91"/>
      <c r="M1143" s="91"/>
      <c r="N1143" s="91"/>
      <c r="O1143" s="95"/>
    </row>
    <row r="1144" spans="11:15" ht="15" customHeight="1" x14ac:dyDescent="0.2">
      <c r="K1144" s="91"/>
      <c r="L1144" s="91"/>
      <c r="M1144" s="91"/>
      <c r="N1144" s="91"/>
      <c r="O1144" s="95"/>
    </row>
    <row r="1145" spans="11:15" ht="15" customHeight="1" x14ac:dyDescent="0.2">
      <c r="K1145" s="91"/>
      <c r="L1145" s="91"/>
      <c r="M1145" s="91"/>
      <c r="N1145" s="91"/>
      <c r="O1145" s="95"/>
    </row>
    <row r="1146" spans="11:15" ht="15" customHeight="1" x14ac:dyDescent="0.2">
      <c r="K1146" s="91"/>
      <c r="L1146" s="91"/>
      <c r="M1146" s="91"/>
      <c r="N1146" s="91"/>
      <c r="O1146" s="95"/>
    </row>
    <row r="1147" spans="11:15" ht="15" customHeight="1" x14ac:dyDescent="0.2">
      <c r="K1147" s="91"/>
      <c r="L1147" s="91"/>
      <c r="M1147" s="91"/>
      <c r="N1147" s="91"/>
      <c r="O1147" s="95"/>
    </row>
    <row r="1148" spans="11:15" ht="15" customHeight="1" x14ac:dyDescent="0.2">
      <c r="K1148" s="91"/>
      <c r="L1148" s="91"/>
      <c r="M1148" s="91"/>
      <c r="N1148" s="91"/>
      <c r="O1148" s="95"/>
    </row>
    <row r="1149" spans="11:15" ht="15" customHeight="1" x14ac:dyDescent="0.2">
      <c r="K1149" s="91"/>
      <c r="L1149" s="91"/>
      <c r="M1149" s="91"/>
      <c r="N1149" s="91"/>
      <c r="O1149" s="95"/>
    </row>
    <row r="1150" spans="11:15" ht="15" customHeight="1" x14ac:dyDescent="0.2">
      <c r="K1150" s="91"/>
      <c r="L1150" s="91"/>
      <c r="M1150" s="91"/>
      <c r="N1150" s="91"/>
      <c r="O1150" s="95"/>
    </row>
    <row r="1151" spans="11:15" ht="15" customHeight="1" x14ac:dyDescent="0.2">
      <c r="K1151" s="91"/>
      <c r="L1151" s="91"/>
      <c r="M1151" s="91"/>
      <c r="N1151" s="91"/>
      <c r="O1151" s="95"/>
    </row>
    <row r="1152" spans="11:15" ht="15" customHeight="1" x14ac:dyDescent="0.2">
      <c r="K1152" s="91"/>
      <c r="L1152" s="91"/>
      <c r="M1152" s="91"/>
      <c r="N1152" s="91"/>
      <c r="O1152" s="95"/>
    </row>
    <row r="1153" spans="11:15" ht="15" customHeight="1" x14ac:dyDescent="0.2">
      <c r="K1153" s="91"/>
      <c r="L1153" s="91"/>
      <c r="M1153" s="91"/>
      <c r="N1153" s="91"/>
      <c r="O1153" s="95"/>
    </row>
    <row r="1154" spans="11:15" ht="15" customHeight="1" x14ac:dyDescent="0.2">
      <c r="K1154" s="91"/>
      <c r="L1154" s="91"/>
      <c r="M1154" s="91"/>
      <c r="N1154" s="91"/>
      <c r="O1154" s="95"/>
    </row>
    <row r="1155" spans="11:15" ht="15" customHeight="1" x14ac:dyDescent="0.2">
      <c r="K1155" s="91"/>
      <c r="L1155" s="91"/>
      <c r="M1155" s="91"/>
      <c r="N1155" s="91"/>
      <c r="O1155" s="95"/>
    </row>
    <row r="1156" spans="11:15" ht="15" customHeight="1" x14ac:dyDescent="0.2">
      <c r="K1156" s="91"/>
      <c r="L1156" s="91"/>
      <c r="M1156" s="91"/>
      <c r="N1156" s="91"/>
      <c r="O1156" s="95"/>
    </row>
    <row r="1157" spans="11:15" ht="15" customHeight="1" x14ac:dyDescent="0.2">
      <c r="K1157" s="91"/>
      <c r="L1157" s="91"/>
      <c r="M1157" s="91"/>
      <c r="N1157" s="91"/>
      <c r="O1157" s="95"/>
    </row>
    <row r="1158" spans="11:15" ht="15" customHeight="1" x14ac:dyDescent="0.2">
      <c r="K1158" s="91"/>
      <c r="L1158" s="91"/>
      <c r="M1158" s="91"/>
      <c r="N1158" s="91"/>
      <c r="O1158" s="95"/>
    </row>
    <row r="1159" spans="11:15" ht="15" customHeight="1" x14ac:dyDescent="0.2">
      <c r="K1159" s="91"/>
      <c r="L1159" s="91"/>
      <c r="M1159" s="91"/>
      <c r="N1159" s="91"/>
      <c r="O1159" s="95"/>
    </row>
    <row r="1160" spans="11:15" ht="15" customHeight="1" x14ac:dyDescent="0.2">
      <c r="K1160" s="91"/>
      <c r="L1160" s="91"/>
      <c r="M1160" s="91"/>
      <c r="N1160" s="91"/>
      <c r="O1160" s="95"/>
    </row>
    <row r="1161" spans="11:15" ht="15" customHeight="1" x14ac:dyDescent="0.2">
      <c r="K1161" s="91"/>
      <c r="L1161" s="91"/>
      <c r="M1161" s="91"/>
      <c r="N1161" s="91"/>
      <c r="O1161" s="95"/>
    </row>
    <row r="1162" spans="11:15" ht="15" customHeight="1" x14ac:dyDescent="0.2">
      <c r="K1162" s="91"/>
      <c r="L1162" s="91"/>
      <c r="M1162" s="91"/>
      <c r="N1162" s="91"/>
      <c r="O1162" s="95"/>
    </row>
    <row r="1163" spans="11:15" ht="15" customHeight="1" x14ac:dyDescent="0.2">
      <c r="K1163" s="91"/>
      <c r="L1163" s="91"/>
      <c r="M1163" s="91"/>
      <c r="N1163" s="91"/>
      <c r="O1163" s="95"/>
    </row>
    <row r="1164" spans="11:15" ht="15" customHeight="1" x14ac:dyDescent="0.2">
      <c r="K1164" s="91"/>
      <c r="L1164" s="91"/>
      <c r="M1164" s="91"/>
      <c r="N1164" s="91"/>
      <c r="O1164" s="95"/>
    </row>
    <row r="1165" spans="11:15" ht="15" customHeight="1" x14ac:dyDescent="0.2">
      <c r="K1165" s="91"/>
      <c r="L1165" s="91"/>
      <c r="M1165" s="91"/>
      <c r="N1165" s="91"/>
      <c r="O1165" s="95"/>
    </row>
    <row r="1166" spans="11:15" ht="15" customHeight="1" x14ac:dyDescent="0.2">
      <c r="K1166" s="91"/>
      <c r="L1166" s="91"/>
      <c r="M1166" s="91"/>
      <c r="N1166" s="91"/>
      <c r="O1166" s="95"/>
    </row>
    <row r="1167" spans="11:15" ht="15" customHeight="1" x14ac:dyDescent="0.2">
      <c r="K1167" s="91"/>
      <c r="L1167" s="91"/>
      <c r="M1167" s="91"/>
      <c r="N1167" s="91"/>
      <c r="O1167" s="95"/>
    </row>
    <row r="1168" spans="11:15" ht="15" customHeight="1" x14ac:dyDescent="0.2">
      <c r="K1168" s="91"/>
      <c r="L1168" s="91"/>
      <c r="M1168" s="91"/>
      <c r="N1168" s="91"/>
      <c r="O1168" s="95"/>
    </row>
    <row r="1169" spans="11:15" ht="15" customHeight="1" x14ac:dyDescent="0.2">
      <c r="K1169" s="91"/>
      <c r="L1169" s="91"/>
      <c r="M1169" s="91"/>
      <c r="N1169" s="91"/>
      <c r="O1169" s="95"/>
    </row>
    <row r="1170" spans="11:15" ht="15" customHeight="1" x14ac:dyDescent="0.2">
      <c r="K1170" s="91"/>
      <c r="L1170" s="91"/>
      <c r="M1170" s="91"/>
      <c r="N1170" s="91"/>
      <c r="O1170" s="95"/>
    </row>
    <row r="1171" spans="11:15" ht="15" customHeight="1" x14ac:dyDescent="0.2">
      <c r="K1171" s="91"/>
      <c r="L1171" s="91"/>
      <c r="M1171" s="91"/>
      <c r="N1171" s="91"/>
      <c r="O1171" s="95"/>
    </row>
    <row r="1172" spans="11:15" ht="15" customHeight="1" x14ac:dyDescent="0.2">
      <c r="K1172" s="91"/>
      <c r="L1172" s="91"/>
      <c r="M1172" s="91"/>
      <c r="N1172" s="91"/>
      <c r="O1172" s="95"/>
    </row>
    <row r="1173" spans="11:15" ht="15" customHeight="1" x14ac:dyDescent="0.2">
      <c r="K1173" s="91"/>
      <c r="L1173" s="91"/>
      <c r="M1173" s="91"/>
      <c r="N1173" s="91"/>
      <c r="O1173" s="95"/>
    </row>
    <row r="1174" spans="11:15" ht="15" customHeight="1" x14ac:dyDescent="0.2">
      <c r="K1174" s="91"/>
      <c r="L1174" s="91"/>
      <c r="M1174" s="91"/>
      <c r="N1174" s="91"/>
      <c r="O1174" s="95"/>
    </row>
    <row r="1175" spans="11:15" ht="15" customHeight="1" x14ac:dyDescent="0.2">
      <c r="K1175" s="91"/>
      <c r="L1175" s="91"/>
      <c r="M1175" s="91"/>
      <c r="N1175" s="91"/>
      <c r="O1175" s="95"/>
    </row>
    <row r="1176" spans="11:15" ht="15" customHeight="1" x14ac:dyDescent="0.2">
      <c r="K1176" s="91"/>
      <c r="L1176" s="91"/>
      <c r="M1176" s="91"/>
      <c r="N1176" s="91"/>
      <c r="O1176" s="95"/>
    </row>
    <row r="1177" spans="11:15" ht="15" customHeight="1" x14ac:dyDescent="0.2">
      <c r="K1177" s="91"/>
      <c r="L1177" s="91"/>
      <c r="M1177" s="91"/>
      <c r="N1177" s="91"/>
      <c r="O1177" s="95"/>
    </row>
    <row r="1178" spans="11:15" ht="15" customHeight="1" x14ac:dyDescent="0.2">
      <c r="K1178" s="91"/>
      <c r="L1178" s="91"/>
      <c r="M1178" s="91"/>
      <c r="N1178" s="91"/>
      <c r="O1178" s="95"/>
    </row>
    <row r="1179" spans="11:15" ht="15" customHeight="1" x14ac:dyDescent="0.2">
      <c r="K1179" s="91"/>
      <c r="L1179" s="91"/>
      <c r="M1179" s="91"/>
      <c r="N1179" s="91"/>
      <c r="O1179" s="95"/>
    </row>
    <row r="1180" spans="11:15" ht="15" customHeight="1" x14ac:dyDescent="0.2">
      <c r="K1180" s="91"/>
      <c r="L1180" s="91"/>
      <c r="M1180" s="91"/>
      <c r="N1180" s="91"/>
      <c r="O1180" s="95"/>
    </row>
    <row r="1181" spans="11:15" ht="15" customHeight="1" x14ac:dyDescent="0.2">
      <c r="K1181" s="91"/>
      <c r="L1181" s="91"/>
      <c r="M1181" s="91"/>
      <c r="N1181" s="91"/>
      <c r="O1181" s="95"/>
    </row>
    <row r="1182" spans="11:15" ht="15" customHeight="1" x14ac:dyDescent="0.2">
      <c r="K1182" s="91"/>
      <c r="L1182" s="91"/>
      <c r="M1182" s="91"/>
      <c r="N1182" s="91"/>
      <c r="O1182" s="95"/>
    </row>
    <row r="1183" spans="11:15" ht="15" customHeight="1" x14ac:dyDescent="0.2">
      <c r="K1183" s="91"/>
      <c r="L1183" s="91"/>
      <c r="M1183" s="91"/>
      <c r="N1183" s="91"/>
      <c r="O1183" s="95"/>
    </row>
    <row r="1184" spans="11:15" ht="15" customHeight="1" x14ac:dyDescent="0.2">
      <c r="K1184" s="91"/>
      <c r="L1184" s="91"/>
      <c r="M1184" s="91"/>
      <c r="N1184" s="91"/>
      <c r="O1184" s="95"/>
    </row>
    <row r="1185" spans="11:15" ht="15" customHeight="1" x14ac:dyDescent="0.2">
      <c r="K1185" s="91"/>
      <c r="L1185" s="91"/>
      <c r="M1185" s="91"/>
      <c r="N1185" s="91"/>
      <c r="O1185" s="95"/>
    </row>
    <row r="1186" spans="11:15" ht="15" customHeight="1" x14ac:dyDescent="0.2">
      <c r="K1186" s="91"/>
      <c r="L1186" s="91"/>
      <c r="M1186" s="91"/>
      <c r="N1186" s="91"/>
      <c r="O1186" s="95"/>
    </row>
    <row r="1187" spans="11:15" ht="15" customHeight="1" x14ac:dyDescent="0.2">
      <c r="K1187" s="91"/>
      <c r="L1187" s="91"/>
      <c r="M1187" s="91"/>
      <c r="N1187" s="91"/>
      <c r="O1187" s="95"/>
    </row>
    <row r="1188" spans="11:15" ht="15" customHeight="1" x14ac:dyDescent="0.2">
      <c r="K1188" s="91"/>
      <c r="L1188" s="91"/>
      <c r="M1188" s="91"/>
      <c r="N1188" s="91"/>
      <c r="O1188" s="95"/>
    </row>
    <row r="1189" spans="11:15" ht="15" customHeight="1" x14ac:dyDescent="0.2">
      <c r="K1189" s="91"/>
      <c r="L1189" s="91"/>
      <c r="M1189" s="91"/>
      <c r="N1189" s="91"/>
      <c r="O1189" s="95"/>
    </row>
    <row r="1190" spans="11:15" ht="15" customHeight="1" x14ac:dyDescent="0.2">
      <c r="K1190" s="91"/>
      <c r="L1190" s="91"/>
      <c r="M1190" s="91"/>
      <c r="N1190" s="91"/>
      <c r="O1190" s="95"/>
    </row>
    <row r="1191" spans="11:15" ht="15" customHeight="1" x14ac:dyDescent="0.2">
      <c r="K1191" s="91"/>
      <c r="L1191" s="91"/>
      <c r="M1191" s="91"/>
      <c r="N1191" s="91"/>
      <c r="O1191" s="95"/>
    </row>
    <row r="1192" spans="11:15" ht="15" customHeight="1" x14ac:dyDescent="0.2">
      <c r="K1192" s="91"/>
      <c r="L1192" s="91"/>
      <c r="M1192" s="91"/>
      <c r="N1192" s="91"/>
      <c r="O1192" s="95"/>
    </row>
    <row r="1193" spans="11:15" ht="15" customHeight="1" x14ac:dyDescent="0.2">
      <c r="K1193" s="91"/>
      <c r="L1193" s="91"/>
      <c r="M1193" s="91"/>
      <c r="N1193" s="91"/>
      <c r="O1193" s="95"/>
    </row>
    <row r="1194" spans="11:15" ht="15" customHeight="1" x14ac:dyDescent="0.2">
      <c r="K1194" s="91"/>
      <c r="L1194" s="91"/>
      <c r="M1194" s="91"/>
      <c r="N1194" s="91"/>
      <c r="O1194" s="95"/>
    </row>
    <row r="1195" spans="11:15" ht="15" customHeight="1" x14ac:dyDescent="0.2">
      <c r="K1195" s="91"/>
      <c r="L1195" s="91"/>
      <c r="M1195" s="91"/>
      <c r="N1195" s="91"/>
      <c r="O1195" s="95"/>
    </row>
    <row r="1196" spans="11:15" ht="15" customHeight="1" x14ac:dyDescent="0.2">
      <c r="K1196" s="91"/>
      <c r="L1196" s="91"/>
      <c r="M1196" s="91"/>
      <c r="N1196" s="91"/>
      <c r="O1196" s="95"/>
    </row>
    <row r="1197" spans="11:15" ht="15" customHeight="1" x14ac:dyDescent="0.2">
      <c r="K1197" s="91"/>
      <c r="L1197" s="91"/>
      <c r="M1197" s="91"/>
      <c r="N1197" s="91"/>
      <c r="O1197" s="95"/>
    </row>
    <row r="1198" spans="11:15" ht="15" customHeight="1" x14ac:dyDescent="0.2">
      <c r="K1198" s="91"/>
      <c r="L1198" s="91"/>
      <c r="M1198" s="91"/>
      <c r="N1198" s="91"/>
      <c r="O1198" s="95"/>
    </row>
    <row r="1199" spans="11:15" ht="15" customHeight="1" x14ac:dyDescent="0.2">
      <c r="K1199" s="91"/>
      <c r="L1199" s="91"/>
      <c r="M1199" s="91"/>
      <c r="N1199" s="91"/>
      <c r="O1199" s="95"/>
    </row>
    <row r="1200" spans="11:15" ht="15" customHeight="1" x14ac:dyDescent="0.2">
      <c r="K1200" s="91"/>
      <c r="L1200" s="91"/>
      <c r="M1200" s="91"/>
      <c r="N1200" s="91"/>
      <c r="O1200" s="95"/>
    </row>
    <row r="1201" spans="11:15" ht="15" customHeight="1" x14ac:dyDescent="0.2">
      <c r="K1201" s="91"/>
      <c r="L1201" s="91"/>
      <c r="M1201" s="91"/>
      <c r="N1201" s="91"/>
      <c r="O1201" s="95"/>
    </row>
    <row r="1202" spans="11:15" ht="15" customHeight="1" x14ac:dyDescent="0.2">
      <c r="K1202" s="91"/>
      <c r="L1202" s="91"/>
      <c r="M1202" s="91"/>
      <c r="N1202" s="91"/>
      <c r="O1202" s="95"/>
    </row>
    <row r="1203" spans="11:15" ht="15" customHeight="1" x14ac:dyDescent="0.2">
      <c r="K1203" s="91"/>
      <c r="L1203" s="91"/>
      <c r="M1203" s="91"/>
      <c r="N1203" s="91"/>
      <c r="O1203" s="95"/>
    </row>
    <row r="1204" spans="11:15" ht="15" customHeight="1" x14ac:dyDescent="0.2">
      <c r="K1204" s="91"/>
      <c r="L1204" s="91"/>
      <c r="M1204" s="91"/>
      <c r="N1204" s="91"/>
      <c r="O1204" s="95"/>
    </row>
    <row r="1205" spans="11:15" ht="15" customHeight="1" x14ac:dyDescent="0.2">
      <c r="K1205" s="91"/>
      <c r="L1205" s="91"/>
      <c r="M1205" s="91"/>
      <c r="N1205" s="91"/>
      <c r="O1205" s="95"/>
    </row>
    <row r="1206" spans="11:15" ht="15" customHeight="1" x14ac:dyDescent="0.2">
      <c r="K1206" s="91"/>
      <c r="L1206" s="91"/>
      <c r="M1206" s="91"/>
      <c r="N1206" s="91"/>
      <c r="O1206" s="95"/>
    </row>
    <row r="1207" spans="11:15" ht="15" customHeight="1" x14ac:dyDescent="0.2">
      <c r="K1207" s="91"/>
      <c r="L1207" s="91"/>
      <c r="M1207" s="91"/>
      <c r="N1207" s="91"/>
      <c r="O1207" s="95"/>
    </row>
    <row r="1208" spans="11:15" ht="15" customHeight="1" x14ac:dyDescent="0.2">
      <c r="K1208" s="91"/>
      <c r="L1208" s="91"/>
      <c r="M1208" s="91"/>
      <c r="N1208" s="91"/>
      <c r="O1208" s="95"/>
    </row>
    <row r="1209" spans="11:15" ht="15" customHeight="1" x14ac:dyDescent="0.2">
      <c r="K1209" s="91"/>
      <c r="L1209" s="91"/>
      <c r="M1209" s="91"/>
      <c r="N1209" s="91"/>
      <c r="O1209" s="95"/>
    </row>
    <row r="1210" spans="11:15" ht="15" customHeight="1" x14ac:dyDescent="0.2">
      <c r="K1210" s="91"/>
      <c r="L1210" s="91"/>
      <c r="M1210" s="91"/>
      <c r="N1210" s="91"/>
      <c r="O1210" s="95"/>
    </row>
    <row r="1211" spans="11:15" ht="15" customHeight="1" x14ac:dyDescent="0.2">
      <c r="K1211" s="91"/>
      <c r="L1211" s="91"/>
      <c r="M1211" s="91"/>
      <c r="N1211" s="91"/>
      <c r="O1211" s="95"/>
    </row>
    <row r="1212" spans="11:15" ht="15" customHeight="1" x14ac:dyDescent="0.2">
      <c r="K1212" s="91"/>
      <c r="L1212" s="91"/>
      <c r="M1212" s="91"/>
      <c r="N1212" s="91"/>
      <c r="O1212" s="95"/>
    </row>
    <row r="1213" spans="11:15" ht="15" customHeight="1" x14ac:dyDescent="0.2">
      <c r="K1213" s="91"/>
      <c r="L1213" s="91"/>
      <c r="M1213" s="91"/>
      <c r="N1213" s="91"/>
      <c r="O1213" s="95"/>
    </row>
    <row r="1214" spans="11:15" ht="15" customHeight="1" x14ac:dyDescent="0.2">
      <c r="K1214" s="91"/>
      <c r="L1214" s="91"/>
      <c r="M1214" s="91"/>
      <c r="N1214" s="91"/>
      <c r="O1214" s="95"/>
    </row>
    <row r="1215" spans="11:15" ht="15" customHeight="1" x14ac:dyDescent="0.2">
      <c r="K1215" s="91"/>
      <c r="L1215" s="91"/>
      <c r="M1215" s="91"/>
      <c r="N1215" s="91"/>
      <c r="O1215" s="95"/>
    </row>
    <row r="1216" spans="11:15" ht="15" customHeight="1" x14ac:dyDescent="0.2">
      <c r="K1216" s="91"/>
      <c r="L1216" s="91"/>
      <c r="M1216" s="91"/>
      <c r="N1216" s="91"/>
      <c r="O1216" s="95"/>
    </row>
    <row r="1217" spans="11:15" ht="15" customHeight="1" x14ac:dyDescent="0.2">
      <c r="K1217" s="91"/>
      <c r="L1217" s="91"/>
      <c r="M1217" s="91"/>
      <c r="N1217" s="91"/>
      <c r="O1217" s="95"/>
    </row>
    <row r="1218" spans="11:15" ht="15" customHeight="1" x14ac:dyDescent="0.2">
      <c r="K1218" s="91"/>
      <c r="L1218" s="91"/>
      <c r="M1218" s="91"/>
      <c r="N1218" s="91"/>
      <c r="O1218" s="95"/>
    </row>
    <row r="1219" spans="11:15" ht="15" customHeight="1" x14ac:dyDescent="0.2">
      <c r="K1219" s="91"/>
      <c r="L1219" s="91"/>
      <c r="M1219" s="91"/>
      <c r="N1219" s="91"/>
      <c r="O1219" s="95"/>
    </row>
    <row r="1220" spans="11:15" ht="15" customHeight="1" x14ac:dyDescent="0.2">
      <c r="K1220" s="91"/>
      <c r="L1220" s="91"/>
      <c r="M1220" s="91"/>
      <c r="N1220" s="91"/>
      <c r="O1220" s="95"/>
    </row>
    <row r="1221" spans="11:15" ht="15" customHeight="1" x14ac:dyDescent="0.2">
      <c r="K1221" s="91"/>
      <c r="L1221" s="91"/>
      <c r="M1221" s="91"/>
      <c r="N1221" s="91"/>
      <c r="O1221" s="95"/>
    </row>
    <row r="1222" spans="11:15" ht="15" customHeight="1" x14ac:dyDescent="0.2">
      <c r="K1222" s="91"/>
      <c r="L1222" s="91"/>
      <c r="M1222" s="91"/>
      <c r="N1222" s="91"/>
      <c r="O1222" s="95"/>
    </row>
    <row r="1223" spans="11:15" ht="15" customHeight="1" x14ac:dyDescent="0.2">
      <c r="K1223" s="91"/>
      <c r="L1223" s="91"/>
      <c r="M1223" s="91"/>
      <c r="N1223" s="91"/>
      <c r="O1223" s="95"/>
    </row>
    <row r="1224" spans="11:15" ht="15" customHeight="1" x14ac:dyDescent="0.2">
      <c r="K1224" s="91"/>
      <c r="L1224" s="91"/>
      <c r="M1224" s="91"/>
      <c r="N1224" s="91"/>
      <c r="O1224" s="95"/>
    </row>
    <row r="1225" spans="11:15" ht="15" customHeight="1" x14ac:dyDescent="0.2">
      <c r="K1225" s="91"/>
      <c r="L1225" s="91"/>
      <c r="M1225" s="91"/>
      <c r="N1225" s="91"/>
      <c r="O1225" s="95"/>
    </row>
    <row r="1226" spans="11:15" ht="15" customHeight="1" x14ac:dyDescent="0.2">
      <c r="K1226" s="91"/>
      <c r="L1226" s="91"/>
      <c r="M1226" s="91"/>
      <c r="N1226" s="91"/>
      <c r="O1226" s="95"/>
    </row>
    <row r="1227" spans="11:15" ht="15" customHeight="1" x14ac:dyDescent="0.2">
      <c r="K1227" s="91"/>
      <c r="L1227" s="91"/>
      <c r="M1227" s="91"/>
      <c r="N1227" s="91"/>
      <c r="O1227" s="95"/>
    </row>
    <row r="1228" spans="11:15" ht="15" customHeight="1" x14ac:dyDescent="0.2">
      <c r="K1228" s="91"/>
      <c r="L1228" s="91"/>
      <c r="M1228" s="91"/>
      <c r="N1228" s="91"/>
      <c r="O1228" s="95"/>
    </row>
    <row r="1229" spans="11:15" ht="15" customHeight="1" x14ac:dyDescent="0.2">
      <c r="K1229" s="91"/>
      <c r="L1229" s="91"/>
      <c r="M1229" s="91"/>
      <c r="N1229" s="91"/>
      <c r="O1229" s="95"/>
    </row>
    <row r="1230" spans="11:15" ht="15" customHeight="1" x14ac:dyDescent="0.2">
      <c r="K1230" s="91"/>
      <c r="L1230" s="91"/>
      <c r="M1230" s="91"/>
      <c r="N1230" s="91"/>
      <c r="O1230" s="95"/>
    </row>
    <row r="1231" spans="11:15" ht="15" customHeight="1" x14ac:dyDescent="0.2">
      <c r="K1231" s="91"/>
      <c r="L1231" s="91"/>
      <c r="M1231" s="91"/>
      <c r="N1231" s="91"/>
      <c r="O1231" s="95"/>
    </row>
    <row r="1232" spans="11:15" ht="15" customHeight="1" x14ac:dyDescent="0.2">
      <c r="K1232" s="91"/>
      <c r="L1232" s="91"/>
      <c r="M1232" s="91"/>
      <c r="N1232" s="91"/>
      <c r="O1232" s="95"/>
    </row>
    <row r="1233" spans="11:15" ht="15" customHeight="1" x14ac:dyDescent="0.2">
      <c r="K1233" s="91"/>
      <c r="L1233" s="91"/>
      <c r="M1233" s="91"/>
      <c r="N1233" s="91"/>
      <c r="O1233" s="95"/>
    </row>
    <row r="1234" spans="11:15" ht="15" customHeight="1" x14ac:dyDescent="0.2">
      <c r="K1234" s="91"/>
      <c r="L1234" s="91"/>
      <c r="M1234" s="91"/>
      <c r="N1234" s="91"/>
      <c r="O1234" s="95"/>
    </row>
    <row r="1235" spans="11:15" ht="15" customHeight="1" x14ac:dyDescent="0.2">
      <c r="K1235" s="91"/>
      <c r="L1235" s="91"/>
      <c r="M1235" s="91"/>
      <c r="N1235" s="91"/>
      <c r="O1235" s="95"/>
    </row>
    <row r="1236" spans="11:15" ht="15" customHeight="1" x14ac:dyDescent="0.2">
      <c r="K1236" s="91"/>
      <c r="L1236" s="91"/>
      <c r="M1236" s="91"/>
      <c r="N1236" s="91"/>
      <c r="O1236" s="95"/>
    </row>
    <row r="1237" spans="11:15" ht="15" customHeight="1" x14ac:dyDescent="0.2">
      <c r="K1237" s="91"/>
      <c r="L1237" s="91"/>
      <c r="M1237" s="91"/>
      <c r="N1237" s="91"/>
      <c r="O1237" s="95"/>
    </row>
    <row r="1238" spans="11:15" ht="15" customHeight="1" x14ac:dyDescent="0.2">
      <c r="K1238" s="91"/>
      <c r="L1238" s="91"/>
      <c r="M1238" s="91"/>
      <c r="N1238" s="91"/>
      <c r="O1238" s="95"/>
    </row>
    <row r="1239" spans="11:15" ht="15" customHeight="1" x14ac:dyDescent="0.2">
      <c r="K1239" s="91"/>
      <c r="L1239" s="91"/>
      <c r="M1239" s="91"/>
      <c r="N1239" s="91"/>
      <c r="O1239" s="95"/>
    </row>
    <row r="1240" spans="11:15" ht="15" customHeight="1" x14ac:dyDescent="0.2">
      <c r="K1240" s="91"/>
      <c r="L1240" s="91"/>
      <c r="M1240" s="91"/>
      <c r="N1240" s="91"/>
      <c r="O1240" s="95"/>
    </row>
    <row r="1241" spans="11:15" ht="15" customHeight="1" x14ac:dyDescent="0.2">
      <c r="K1241" s="91"/>
      <c r="L1241" s="91"/>
      <c r="M1241" s="91"/>
      <c r="N1241" s="91"/>
      <c r="O1241" s="95"/>
    </row>
    <row r="1242" spans="11:15" ht="15" customHeight="1" x14ac:dyDescent="0.2">
      <c r="K1242" s="91"/>
      <c r="L1242" s="91"/>
      <c r="M1242" s="91"/>
      <c r="N1242" s="91"/>
      <c r="O1242" s="95"/>
    </row>
    <row r="1243" spans="11:15" ht="15" customHeight="1" x14ac:dyDescent="0.2">
      <c r="K1243" s="91"/>
      <c r="L1243" s="91"/>
      <c r="M1243" s="91"/>
      <c r="N1243" s="91"/>
      <c r="O1243" s="95"/>
    </row>
    <row r="1244" spans="11:15" ht="15" customHeight="1" x14ac:dyDescent="0.2">
      <c r="K1244" s="91"/>
      <c r="L1244" s="91"/>
      <c r="M1244" s="91"/>
      <c r="N1244" s="91"/>
      <c r="O1244" s="95"/>
    </row>
    <row r="1245" spans="11:15" ht="15" customHeight="1" x14ac:dyDescent="0.2">
      <c r="K1245" s="91"/>
      <c r="L1245" s="91"/>
      <c r="M1245" s="91"/>
      <c r="N1245" s="91"/>
      <c r="O1245" s="95"/>
    </row>
    <row r="1246" spans="11:15" ht="15" customHeight="1" x14ac:dyDescent="0.2">
      <c r="K1246" s="91"/>
      <c r="L1246" s="91"/>
      <c r="M1246" s="91"/>
      <c r="N1246" s="91"/>
      <c r="O1246" s="95"/>
    </row>
    <row r="1247" spans="11:15" ht="15" customHeight="1" x14ac:dyDescent="0.2">
      <c r="K1247" s="91"/>
      <c r="L1247" s="91"/>
      <c r="M1247" s="91"/>
      <c r="N1247" s="91"/>
      <c r="O1247" s="95"/>
    </row>
    <row r="1248" spans="11:15" ht="15" customHeight="1" x14ac:dyDescent="0.2">
      <c r="K1248" s="91"/>
      <c r="L1248" s="91"/>
      <c r="M1248" s="91"/>
      <c r="N1248" s="91"/>
      <c r="O1248" s="95"/>
    </row>
    <row r="1249" spans="11:15" ht="15" customHeight="1" x14ac:dyDescent="0.2">
      <c r="K1249" s="91"/>
      <c r="L1249" s="91"/>
      <c r="M1249" s="91"/>
      <c r="N1249" s="91"/>
      <c r="O1249" s="95"/>
    </row>
    <row r="1250" spans="11:15" ht="15" customHeight="1" x14ac:dyDescent="0.2">
      <c r="K1250" s="91"/>
      <c r="L1250" s="91"/>
      <c r="M1250" s="91"/>
      <c r="N1250" s="91"/>
      <c r="O1250" s="95"/>
    </row>
    <row r="1251" spans="11:15" ht="15" customHeight="1" x14ac:dyDescent="0.2">
      <c r="K1251" s="91"/>
      <c r="L1251" s="91"/>
      <c r="M1251" s="91"/>
      <c r="N1251" s="91"/>
      <c r="O1251" s="95"/>
    </row>
    <row r="1252" spans="11:15" ht="15" customHeight="1" x14ac:dyDescent="0.2">
      <c r="K1252" s="91"/>
      <c r="L1252" s="91"/>
      <c r="M1252" s="91"/>
      <c r="N1252" s="91"/>
      <c r="O1252" s="95"/>
    </row>
    <row r="1253" spans="11:15" ht="15" customHeight="1" x14ac:dyDescent="0.2">
      <c r="K1253" s="91"/>
      <c r="L1253" s="91"/>
      <c r="M1253" s="91"/>
      <c r="N1253" s="91"/>
      <c r="O1253" s="95"/>
    </row>
    <row r="1254" spans="11:15" ht="15" customHeight="1" x14ac:dyDescent="0.2">
      <c r="K1254" s="91"/>
      <c r="L1254" s="91"/>
      <c r="M1254" s="91"/>
      <c r="N1254" s="91"/>
      <c r="O1254" s="95"/>
    </row>
    <row r="1255" spans="11:15" ht="15" customHeight="1" x14ac:dyDescent="0.2">
      <c r="K1255" s="91"/>
      <c r="L1255" s="91"/>
      <c r="M1255" s="91"/>
      <c r="N1255" s="91"/>
      <c r="O1255" s="95"/>
    </row>
    <row r="1256" spans="11:15" ht="15" customHeight="1" x14ac:dyDescent="0.2">
      <c r="K1256" s="91"/>
      <c r="L1256" s="91"/>
      <c r="M1256" s="91"/>
      <c r="N1256" s="91"/>
      <c r="O1256" s="95"/>
    </row>
    <row r="1257" spans="11:15" ht="15" customHeight="1" x14ac:dyDescent="0.2">
      <c r="K1257" s="91"/>
      <c r="L1257" s="91"/>
      <c r="M1257" s="91"/>
      <c r="N1257" s="91"/>
      <c r="O1257" s="95"/>
    </row>
    <row r="1258" spans="11:15" ht="15" customHeight="1" x14ac:dyDescent="0.2">
      <c r="K1258" s="91"/>
      <c r="L1258" s="91"/>
      <c r="M1258" s="91"/>
      <c r="N1258" s="91"/>
      <c r="O1258" s="95"/>
    </row>
    <row r="1259" spans="11:15" ht="15" customHeight="1" x14ac:dyDescent="0.2">
      <c r="K1259" s="91"/>
      <c r="L1259" s="91"/>
      <c r="M1259" s="91"/>
      <c r="N1259" s="91"/>
      <c r="O1259" s="95"/>
    </row>
    <row r="1260" spans="11:15" ht="15" customHeight="1" x14ac:dyDescent="0.2">
      <c r="K1260" s="91"/>
      <c r="L1260" s="91"/>
      <c r="M1260" s="91"/>
      <c r="N1260" s="91"/>
      <c r="O1260" s="95"/>
    </row>
    <row r="1261" spans="11:15" ht="15" customHeight="1" x14ac:dyDescent="0.2">
      <c r="K1261" s="91"/>
      <c r="L1261" s="91"/>
      <c r="M1261" s="91"/>
      <c r="N1261" s="91"/>
      <c r="O1261" s="95"/>
    </row>
    <row r="1262" spans="11:15" ht="15" customHeight="1" x14ac:dyDescent="0.2">
      <c r="K1262" s="91"/>
      <c r="L1262" s="91"/>
      <c r="M1262" s="91"/>
      <c r="N1262" s="91"/>
      <c r="O1262" s="95"/>
    </row>
    <row r="1263" spans="11:15" ht="15" customHeight="1" x14ac:dyDescent="0.2">
      <c r="K1263" s="91"/>
      <c r="L1263" s="91"/>
      <c r="M1263" s="91"/>
      <c r="N1263" s="91"/>
      <c r="O1263" s="95"/>
    </row>
    <row r="1264" spans="11:15" ht="15" customHeight="1" x14ac:dyDescent="0.2">
      <c r="K1264" s="91"/>
      <c r="L1264" s="91"/>
      <c r="M1264" s="91"/>
      <c r="N1264" s="91"/>
      <c r="O1264" s="95"/>
    </row>
    <row r="1265" spans="11:15" ht="15" customHeight="1" x14ac:dyDescent="0.2">
      <c r="K1265" s="91"/>
      <c r="L1265" s="91"/>
      <c r="M1265" s="91"/>
      <c r="N1265" s="91"/>
      <c r="O1265" s="95"/>
    </row>
    <row r="1266" spans="11:15" ht="15" customHeight="1" x14ac:dyDescent="0.2">
      <c r="K1266" s="91"/>
      <c r="L1266" s="91"/>
      <c r="M1266" s="91"/>
      <c r="N1266" s="91"/>
      <c r="O1266" s="95"/>
    </row>
    <row r="1267" spans="11:15" ht="15" customHeight="1" x14ac:dyDescent="0.2">
      <c r="K1267" s="91"/>
      <c r="L1267" s="91"/>
      <c r="M1267" s="91"/>
      <c r="N1267" s="91"/>
      <c r="O1267" s="95"/>
    </row>
    <row r="1268" spans="11:15" ht="15" customHeight="1" x14ac:dyDescent="0.2">
      <c r="K1268" s="91"/>
      <c r="L1268" s="91"/>
      <c r="M1268" s="91"/>
      <c r="N1268" s="91"/>
      <c r="O1268" s="95"/>
    </row>
    <row r="1269" spans="11:15" ht="15" customHeight="1" x14ac:dyDescent="0.2">
      <c r="K1269" s="91"/>
      <c r="L1269" s="91"/>
      <c r="M1269" s="91"/>
      <c r="N1269" s="91"/>
      <c r="O1269" s="95"/>
    </row>
    <row r="1270" spans="11:15" ht="15" customHeight="1" x14ac:dyDescent="0.2">
      <c r="K1270" s="91"/>
      <c r="L1270" s="91"/>
      <c r="M1270" s="91"/>
      <c r="N1270" s="91"/>
      <c r="O1270" s="95"/>
    </row>
    <row r="1271" spans="11:15" ht="15" customHeight="1" x14ac:dyDescent="0.2">
      <c r="K1271" s="91"/>
      <c r="L1271" s="91"/>
      <c r="M1271" s="91"/>
      <c r="N1271" s="91"/>
      <c r="O1271" s="95"/>
    </row>
    <row r="1272" spans="11:15" ht="15" customHeight="1" x14ac:dyDescent="0.2">
      <c r="K1272" s="91"/>
      <c r="L1272" s="91"/>
      <c r="M1272" s="91"/>
      <c r="N1272" s="91"/>
      <c r="O1272" s="95"/>
    </row>
    <row r="1273" spans="11:15" ht="15" customHeight="1" x14ac:dyDescent="0.2">
      <c r="K1273" s="91"/>
      <c r="L1273" s="91"/>
      <c r="M1273" s="91"/>
      <c r="N1273" s="91"/>
      <c r="O1273" s="95"/>
    </row>
    <row r="1274" spans="11:15" ht="15" customHeight="1" x14ac:dyDescent="0.2">
      <c r="K1274" s="91"/>
      <c r="L1274" s="91"/>
      <c r="M1274" s="91"/>
      <c r="N1274" s="91"/>
      <c r="O1274" s="95"/>
    </row>
    <row r="1275" spans="11:15" ht="15" customHeight="1" x14ac:dyDescent="0.2">
      <c r="K1275" s="91"/>
      <c r="L1275" s="91"/>
      <c r="M1275" s="91"/>
      <c r="N1275" s="91"/>
      <c r="O1275" s="95"/>
    </row>
    <row r="1276" spans="11:15" ht="15" customHeight="1" x14ac:dyDescent="0.2">
      <c r="K1276" s="91"/>
      <c r="L1276" s="91"/>
      <c r="M1276" s="91"/>
      <c r="N1276" s="91"/>
      <c r="O1276" s="95"/>
    </row>
    <row r="1277" spans="11:15" ht="15" customHeight="1" x14ac:dyDescent="0.2">
      <c r="K1277" s="91"/>
      <c r="L1277" s="91"/>
      <c r="M1277" s="91"/>
      <c r="N1277" s="91"/>
      <c r="O1277" s="95"/>
    </row>
    <row r="1278" spans="11:15" ht="15" customHeight="1" x14ac:dyDescent="0.2">
      <c r="K1278" s="91"/>
      <c r="L1278" s="91"/>
      <c r="M1278" s="91"/>
      <c r="N1278" s="91"/>
      <c r="O1278" s="95"/>
    </row>
    <row r="1279" spans="11:15" ht="15" customHeight="1" x14ac:dyDescent="0.2">
      <c r="K1279" s="91"/>
      <c r="L1279" s="91"/>
      <c r="M1279" s="91"/>
      <c r="N1279" s="91"/>
      <c r="O1279" s="95"/>
    </row>
    <row r="1280" spans="11:15" ht="15" customHeight="1" x14ac:dyDescent="0.2">
      <c r="K1280" s="91"/>
      <c r="L1280" s="91"/>
      <c r="M1280" s="91"/>
      <c r="N1280" s="91"/>
      <c r="O1280" s="95"/>
    </row>
    <row r="1281" spans="11:15" ht="15" customHeight="1" x14ac:dyDescent="0.2">
      <c r="K1281" s="91"/>
      <c r="L1281" s="91"/>
      <c r="M1281" s="91"/>
      <c r="N1281" s="91"/>
      <c r="O1281" s="95"/>
    </row>
    <row r="1282" spans="11:15" ht="15" customHeight="1" x14ac:dyDescent="0.2">
      <c r="K1282" s="91"/>
      <c r="L1282" s="91"/>
      <c r="M1282" s="91"/>
      <c r="N1282" s="91"/>
      <c r="O1282" s="95"/>
    </row>
    <row r="1283" spans="11:15" ht="15" customHeight="1" x14ac:dyDescent="0.2">
      <c r="K1283" s="91"/>
      <c r="L1283" s="91"/>
      <c r="M1283" s="91"/>
      <c r="N1283" s="91"/>
      <c r="O1283" s="95"/>
    </row>
    <row r="1284" spans="11:15" ht="15" customHeight="1" x14ac:dyDescent="0.2">
      <c r="K1284" s="91"/>
      <c r="L1284" s="91"/>
      <c r="M1284" s="91"/>
      <c r="N1284" s="91"/>
      <c r="O1284" s="95"/>
    </row>
    <row r="1285" spans="11:15" ht="15" customHeight="1" x14ac:dyDescent="0.2">
      <c r="K1285" s="91"/>
      <c r="L1285" s="91"/>
      <c r="M1285" s="91"/>
      <c r="N1285" s="91"/>
      <c r="O1285" s="95"/>
    </row>
    <row r="1286" spans="11:15" ht="15" customHeight="1" x14ac:dyDescent="0.2">
      <c r="K1286" s="91"/>
      <c r="L1286" s="91"/>
      <c r="M1286" s="91"/>
      <c r="N1286" s="91"/>
      <c r="O1286" s="95"/>
    </row>
    <row r="1287" spans="11:15" ht="15" customHeight="1" x14ac:dyDescent="0.2">
      <c r="K1287" s="91"/>
      <c r="L1287" s="91"/>
      <c r="M1287" s="91"/>
      <c r="N1287" s="91"/>
      <c r="O1287" s="95"/>
    </row>
    <row r="1288" spans="11:15" ht="15" customHeight="1" x14ac:dyDescent="0.2">
      <c r="K1288" s="91"/>
      <c r="L1288" s="91"/>
      <c r="M1288" s="91"/>
      <c r="N1288" s="91"/>
      <c r="O1288" s="95"/>
    </row>
    <row r="1289" spans="11:15" ht="15" customHeight="1" x14ac:dyDescent="0.2">
      <c r="K1289" s="91"/>
      <c r="L1289" s="91"/>
      <c r="M1289" s="91"/>
      <c r="N1289" s="91"/>
      <c r="O1289" s="95"/>
    </row>
    <row r="1290" spans="11:15" ht="15" customHeight="1" x14ac:dyDescent="0.2">
      <c r="K1290" s="91"/>
      <c r="L1290" s="91"/>
      <c r="M1290" s="91"/>
      <c r="N1290" s="91"/>
      <c r="O1290" s="95"/>
    </row>
    <row r="1291" spans="11:15" ht="15" customHeight="1" x14ac:dyDescent="0.2">
      <c r="K1291" s="91"/>
      <c r="L1291" s="91"/>
      <c r="M1291" s="91"/>
      <c r="N1291" s="91"/>
      <c r="O1291" s="95"/>
    </row>
    <row r="1292" spans="11:15" ht="15" customHeight="1" x14ac:dyDescent="0.2">
      <c r="K1292" s="91"/>
      <c r="L1292" s="91"/>
      <c r="M1292" s="91"/>
      <c r="N1292" s="91"/>
      <c r="O1292" s="95"/>
    </row>
    <row r="1293" spans="11:15" ht="15" customHeight="1" x14ac:dyDescent="0.2">
      <c r="K1293" s="91"/>
      <c r="L1293" s="91"/>
      <c r="M1293" s="91"/>
      <c r="N1293" s="91"/>
      <c r="O1293" s="95"/>
    </row>
    <row r="1294" spans="11:15" ht="15" customHeight="1" x14ac:dyDescent="0.2">
      <c r="K1294" s="91"/>
      <c r="L1294" s="91"/>
      <c r="M1294" s="91"/>
      <c r="N1294" s="91"/>
      <c r="O1294" s="95"/>
    </row>
    <row r="1295" spans="11:15" ht="15" customHeight="1" x14ac:dyDescent="0.2">
      <c r="K1295" s="91"/>
      <c r="L1295" s="91"/>
      <c r="M1295" s="91"/>
      <c r="N1295" s="91"/>
      <c r="O1295" s="95"/>
    </row>
    <row r="1296" spans="11:15" ht="15" customHeight="1" x14ac:dyDescent="0.2">
      <c r="K1296" s="91"/>
      <c r="L1296" s="91"/>
      <c r="M1296" s="91"/>
      <c r="N1296" s="91"/>
      <c r="O1296" s="95"/>
    </row>
    <row r="1297" spans="11:15" ht="15" customHeight="1" x14ac:dyDescent="0.2">
      <c r="K1297" s="91"/>
      <c r="L1297" s="91"/>
      <c r="M1297" s="91"/>
      <c r="N1297" s="91"/>
      <c r="O1297" s="95"/>
    </row>
  </sheetData>
  <sheetProtection algorithmName="SHA-512" hashValue="lVYtsA5RAu5QqonAZqU0G5EpTcFrtJN+rR3MOZo2sXbbZwN9UWx8mC4BTGv2aB3Z24bydZeL/IStG0hXDf5djw==" saltValue="MRuW6trasMICZMVvH6vNXw==" spinCount="100000" sheet="1" objects="1" scenarios="1"/>
  <mergeCells count="294">
    <mergeCell ref="C293:D293"/>
    <mergeCell ref="K293:L293"/>
    <mergeCell ref="C294:D294"/>
    <mergeCell ref="C295:D295"/>
    <mergeCell ref="K295:L295"/>
    <mergeCell ref="A297:O297"/>
    <mergeCell ref="H11:I11"/>
    <mergeCell ref="A9:O9"/>
    <mergeCell ref="A292:B292"/>
    <mergeCell ref="F17:O17"/>
    <mergeCell ref="B96:O96"/>
    <mergeCell ref="B287:D287"/>
    <mergeCell ref="B288:D288"/>
    <mergeCell ref="A289:O289"/>
    <mergeCell ref="A290:D290"/>
    <mergeCell ref="A272:O272"/>
    <mergeCell ref="B273:O273"/>
    <mergeCell ref="B274:D274"/>
    <mergeCell ref="B284:D284"/>
    <mergeCell ref="A285:O285"/>
    <mergeCell ref="B286:O286"/>
    <mergeCell ref="B265:D265"/>
    <mergeCell ref="A268:O268"/>
    <mergeCell ref="B269:O269"/>
    <mergeCell ref="B270:D270"/>
    <mergeCell ref="B271:D271"/>
    <mergeCell ref="B277:D277"/>
    <mergeCell ref="B278:D278"/>
    <mergeCell ref="B279:D279"/>
    <mergeCell ref="A259:O259"/>
    <mergeCell ref="B260:O260"/>
    <mergeCell ref="B261:D261"/>
    <mergeCell ref="B262:D262"/>
    <mergeCell ref="A263:O263"/>
    <mergeCell ref="B264:O264"/>
    <mergeCell ref="B257:D257"/>
    <mergeCell ref="B258:D258"/>
    <mergeCell ref="B142:D142"/>
    <mergeCell ref="B242:D242"/>
    <mergeCell ref="B246:D246"/>
    <mergeCell ref="B247:D247"/>
    <mergeCell ref="B248:D248"/>
    <mergeCell ref="B249:D249"/>
    <mergeCell ref="B236:D236"/>
    <mergeCell ref="B237:D237"/>
    <mergeCell ref="B238:D238"/>
    <mergeCell ref="B239:D239"/>
    <mergeCell ref="B240:D240"/>
    <mergeCell ref="B241:D241"/>
    <mergeCell ref="B200:D200"/>
    <mergeCell ref="A202:O202"/>
    <mergeCell ref="B203:O203"/>
    <mergeCell ref="B204:D204"/>
    <mergeCell ref="B205:D205"/>
    <mergeCell ref="A206:O206"/>
    <mergeCell ref="B68:D68"/>
    <mergeCell ref="A69:O69"/>
    <mergeCell ref="B70:O70"/>
    <mergeCell ref="B63:D63"/>
    <mergeCell ref="A61:O61"/>
    <mergeCell ref="B62:O62"/>
    <mergeCell ref="B51:D51"/>
    <mergeCell ref="B57:D57"/>
    <mergeCell ref="B58:D58"/>
    <mergeCell ref="B59:D59"/>
    <mergeCell ref="B40:D40"/>
    <mergeCell ref="B41:D41"/>
    <mergeCell ref="B42:D42"/>
    <mergeCell ref="B50:D50"/>
    <mergeCell ref="B52:D52"/>
    <mergeCell ref="A53:O53"/>
    <mergeCell ref="B54:O54"/>
    <mergeCell ref="B55:D55"/>
    <mergeCell ref="B60:D60"/>
    <mergeCell ref="A7:O7"/>
    <mergeCell ref="A8:O8"/>
    <mergeCell ref="A16:O16"/>
    <mergeCell ref="B47:D47"/>
    <mergeCell ref="A48:O48"/>
    <mergeCell ref="B49:O49"/>
    <mergeCell ref="A22:O22"/>
    <mergeCell ref="B23:O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A1:O1"/>
    <mergeCell ref="A2:O2"/>
    <mergeCell ref="A3:O3"/>
    <mergeCell ref="A4:O4"/>
    <mergeCell ref="A5:O5"/>
    <mergeCell ref="A6:O6"/>
    <mergeCell ref="B71:D71"/>
    <mergeCell ref="B78:D78"/>
    <mergeCell ref="B84:D84"/>
    <mergeCell ref="B43:D43"/>
    <mergeCell ref="B44:D44"/>
    <mergeCell ref="B45:D45"/>
    <mergeCell ref="B46:D46"/>
    <mergeCell ref="B56:D56"/>
    <mergeCell ref="B67:D67"/>
    <mergeCell ref="B64:D64"/>
    <mergeCell ref="A65:O65"/>
    <mergeCell ref="B66:O66"/>
    <mergeCell ref="B19:O19"/>
    <mergeCell ref="B20:D20"/>
    <mergeCell ref="B21:D21"/>
    <mergeCell ref="A17:A18"/>
    <mergeCell ref="B17:D18"/>
    <mergeCell ref="E17:E18"/>
    <mergeCell ref="B192:D192"/>
    <mergeCell ref="B193:D193"/>
    <mergeCell ref="B194:D194"/>
    <mergeCell ref="B195:D195"/>
    <mergeCell ref="B85:D85"/>
    <mergeCell ref="B86:D86"/>
    <mergeCell ref="B72:D72"/>
    <mergeCell ref="B73:D73"/>
    <mergeCell ref="B74:D74"/>
    <mergeCell ref="B75:D75"/>
    <mergeCell ref="B76:D76"/>
    <mergeCell ref="B77:D77"/>
    <mergeCell ref="B82:D82"/>
    <mergeCell ref="B83:D83"/>
    <mergeCell ref="A79:O79"/>
    <mergeCell ref="B80:O80"/>
    <mergeCell ref="B81:D81"/>
    <mergeCell ref="B109:D109"/>
    <mergeCell ref="B110:D110"/>
    <mergeCell ref="B111:D111"/>
    <mergeCell ref="B112:D112"/>
    <mergeCell ref="B113:D113"/>
    <mergeCell ref="B114:D114"/>
    <mergeCell ref="B115:D115"/>
    <mergeCell ref="B87:D87"/>
    <mergeCell ref="B88:D88"/>
    <mergeCell ref="B89:D89"/>
    <mergeCell ref="B102:D102"/>
    <mergeCell ref="B103:D103"/>
    <mergeCell ref="B93:D93"/>
    <mergeCell ref="B94:D94"/>
    <mergeCell ref="A95:O95"/>
    <mergeCell ref="B97:D97"/>
    <mergeCell ref="B283:D283"/>
    <mergeCell ref="B266:D266"/>
    <mergeCell ref="B267:D267"/>
    <mergeCell ref="B275:D275"/>
    <mergeCell ref="B276:D276"/>
    <mergeCell ref="B214:D214"/>
    <mergeCell ref="B215:D215"/>
    <mergeCell ref="B216:D216"/>
    <mergeCell ref="B217:D217"/>
    <mergeCell ref="B227:D227"/>
    <mergeCell ref="B228:D228"/>
    <mergeCell ref="A243:O243"/>
    <mergeCell ref="B244:O244"/>
    <mergeCell ref="B221:D221"/>
    <mergeCell ref="B222:D222"/>
    <mergeCell ref="B245:D245"/>
    <mergeCell ref="B250:D250"/>
    <mergeCell ref="A251:O251"/>
    <mergeCell ref="B252:O252"/>
    <mergeCell ref="B225:D225"/>
    <mergeCell ref="B253:D253"/>
    <mergeCell ref="B254:D254"/>
    <mergeCell ref="A255:O255"/>
    <mergeCell ref="B256:O256"/>
    <mergeCell ref="B141:D141"/>
    <mergeCell ref="B143:D143"/>
    <mergeCell ref="B144:D144"/>
    <mergeCell ref="B145:D145"/>
    <mergeCell ref="B146:D146"/>
    <mergeCell ref="B201:D201"/>
    <mergeCell ref="B280:D280"/>
    <mergeCell ref="B281:D281"/>
    <mergeCell ref="B282:D282"/>
    <mergeCell ref="B196:D196"/>
    <mergeCell ref="B185:D185"/>
    <mergeCell ref="B197:D197"/>
    <mergeCell ref="B191:D191"/>
    <mergeCell ref="B186:D186"/>
    <mergeCell ref="A198:O198"/>
    <mergeCell ref="B199:O199"/>
    <mergeCell ref="B187:D187"/>
    <mergeCell ref="B188:D188"/>
    <mergeCell ref="B207:O207"/>
    <mergeCell ref="B184:O184"/>
    <mergeCell ref="B182:D182"/>
    <mergeCell ref="A183:O183"/>
    <mergeCell ref="B189:D189"/>
    <mergeCell ref="B190:D190"/>
    <mergeCell ref="B132:D132"/>
    <mergeCell ref="B133:D133"/>
    <mergeCell ref="B134:D134"/>
    <mergeCell ref="B135:D135"/>
    <mergeCell ref="B136:D136"/>
    <mergeCell ref="B137:D137"/>
    <mergeCell ref="B138:D138"/>
    <mergeCell ref="B139:D139"/>
    <mergeCell ref="B140:D140"/>
    <mergeCell ref="B123:D123"/>
    <mergeCell ref="B124:D124"/>
    <mergeCell ref="B125:D125"/>
    <mergeCell ref="B126:D126"/>
    <mergeCell ref="B127:D127"/>
    <mergeCell ref="B128:D128"/>
    <mergeCell ref="B129:D129"/>
    <mergeCell ref="B130:D130"/>
    <mergeCell ref="B131:D131"/>
    <mergeCell ref="B122:D122"/>
    <mergeCell ref="B119:D119"/>
    <mergeCell ref="B120:D120"/>
    <mergeCell ref="B121:D121"/>
    <mergeCell ref="B98:D98"/>
    <mergeCell ref="B99:D99"/>
    <mergeCell ref="B100:D100"/>
    <mergeCell ref="B101:D101"/>
    <mergeCell ref="B90:D90"/>
    <mergeCell ref="A91:O91"/>
    <mergeCell ref="B92:O92"/>
    <mergeCell ref="B117:D117"/>
    <mergeCell ref="B104:D104"/>
    <mergeCell ref="B105:D105"/>
    <mergeCell ref="B106:D106"/>
    <mergeCell ref="B107:D107"/>
    <mergeCell ref="B108:D108"/>
    <mergeCell ref="B116:D116"/>
    <mergeCell ref="B118:D118"/>
    <mergeCell ref="B147:D147"/>
    <mergeCell ref="B148:D148"/>
    <mergeCell ref="B149:D149"/>
    <mergeCell ref="B150:D150"/>
    <mergeCell ref="B151:D151"/>
    <mergeCell ref="B152:D152"/>
    <mergeCell ref="B153:D153"/>
    <mergeCell ref="B154:D154"/>
    <mergeCell ref="B155:D155"/>
    <mergeCell ref="B156:D156"/>
    <mergeCell ref="B157:D157"/>
    <mergeCell ref="B158:D158"/>
    <mergeCell ref="B159:D159"/>
    <mergeCell ref="B160:D160"/>
    <mergeCell ref="B161:D161"/>
    <mergeCell ref="B162:D162"/>
    <mergeCell ref="B163:D163"/>
    <mergeCell ref="B164:D164"/>
    <mergeCell ref="B165:D165"/>
    <mergeCell ref="B166:D166"/>
    <mergeCell ref="B167:D167"/>
    <mergeCell ref="B168:D168"/>
    <mergeCell ref="B169:D169"/>
    <mergeCell ref="B170:D170"/>
    <mergeCell ref="B171:D171"/>
    <mergeCell ref="B181:D181"/>
    <mergeCell ref="B172:D172"/>
    <mergeCell ref="B173:D173"/>
    <mergeCell ref="B174:D174"/>
    <mergeCell ref="B175:D175"/>
    <mergeCell ref="B176:D176"/>
    <mergeCell ref="B177:D177"/>
    <mergeCell ref="B178:D178"/>
    <mergeCell ref="B179:D179"/>
    <mergeCell ref="B180:D180"/>
    <mergeCell ref="B229:D229"/>
    <mergeCell ref="B230:D230"/>
    <mergeCell ref="B231:D231"/>
    <mergeCell ref="B232:D232"/>
    <mergeCell ref="B233:D233"/>
    <mergeCell ref="B234:D234"/>
    <mergeCell ref="B235:D235"/>
    <mergeCell ref="B213:D213"/>
    <mergeCell ref="B208:D208"/>
    <mergeCell ref="B209:D209"/>
    <mergeCell ref="A210:O210"/>
    <mergeCell ref="A223:O223"/>
    <mergeCell ref="B224:O224"/>
    <mergeCell ref="B211:O211"/>
    <mergeCell ref="B212:D212"/>
    <mergeCell ref="B218:D218"/>
    <mergeCell ref="A219:O219"/>
    <mergeCell ref="B220:O220"/>
    <mergeCell ref="B226:D226"/>
  </mergeCells>
  <conditionalFormatting sqref="F226:N226 F274:N274 F261:N261 F20:N20 F98:N122">
    <cfRule type="notContainsBlanks" dxfId="53" priority="69">
      <formula>LEN(TRIM(F20))&gt;0</formula>
    </cfRule>
  </conditionalFormatting>
  <conditionalFormatting sqref="F24:N30">
    <cfRule type="notContainsBlanks" dxfId="52" priority="67">
      <formula>LEN(TRIM(F24))&gt;0</formula>
    </cfRule>
  </conditionalFormatting>
  <conditionalFormatting sqref="F72:N77">
    <cfRule type="notContainsBlanks" dxfId="51" priority="62">
      <formula>LEN(TRIM(F72))&gt;0</formula>
    </cfRule>
  </conditionalFormatting>
  <conditionalFormatting sqref="F82:N89">
    <cfRule type="notContainsBlanks" dxfId="50" priority="61">
      <formula>LEN(TRIM(F82))&gt;0</formula>
    </cfRule>
  </conditionalFormatting>
  <conditionalFormatting sqref="F187:N196">
    <cfRule type="notContainsBlanks" dxfId="49" priority="58">
      <formula>LEN(TRIM(F187))&gt;0</formula>
    </cfRule>
  </conditionalFormatting>
  <conditionalFormatting sqref="F50:N51">
    <cfRule type="notContainsBlanks" dxfId="48" priority="50">
      <formula>LEN(TRIM(F50))&gt;0</formula>
    </cfRule>
  </conditionalFormatting>
  <conditionalFormatting sqref="F123:N153">
    <cfRule type="notContainsBlanks" dxfId="47" priority="49">
      <formula>LEN(TRIM(F123))&gt;0</formula>
    </cfRule>
  </conditionalFormatting>
  <conditionalFormatting sqref="F154:N181">
    <cfRule type="notContainsBlanks" dxfId="46" priority="48">
      <formula>LEN(TRIM(F154))&gt;0</formula>
    </cfRule>
  </conditionalFormatting>
  <conditionalFormatting sqref="F227:N228">
    <cfRule type="notContainsBlanks" dxfId="45" priority="52">
      <formula>LEN(TRIM(F227))&gt;0</formula>
    </cfRule>
  </conditionalFormatting>
  <conditionalFormatting sqref="F31:N46">
    <cfRule type="notContainsBlanks" dxfId="44" priority="51">
      <formula>LEN(TRIM(F31))&gt;0</formula>
    </cfRule>
  </conditionalFormatting>
  <conditionalFormatting sqref="F204:N204">
    <cfRule type="notContainsBlanks" dxfId="43" priority="46">
      <formula>LEN(TRIM(F204))&gt;0</formula>
    </cfRule>
  </conditionalFormatting>
  <conditionalFormatting sqref="F216:N216">
    <cfRule type="notContainsBlanks" dxfId="42" priority="41">
      <formula>LEN(TRIM(F216))&gt;0</formula>
    </cfRule>
  </conditionalFormatting>
  <conditionalFormatting sqref="F214:N214">
    <cfRule type="notContainsBlanks" dxfId="41" priority="43">
      <formula>LEN(TRIM(F214))&gt;0</formula>
    </cfRule>
  </conditionalFormatting>
  <conditionalFormatting sqref="F186:N186">
    <cfRule type="notContainsBlanks" dxfId="40" priority="47">
      <formula>LEN(TRIM(F186))&gt;0</formula>
    </cfRule>
  </conditionalFormatting>
  <conditionalFormatting sqref="F215:N215">
    <cfRule type="notContainsBlanks" dxfId="39" priority="42">
      <formula>LEN(TRIM(F215))&gt;0</formula>
    </cfRule>
  </conditionalFormatting>
  <conditionalFormatting sqref="F245:N245">
    <cfRule type="notContainsBlanks" dxfId="38" priority="37">
      <formula>LEN(TRIM(F245))&gt;0</formula>
    </cfRule>
  </conditionalFormatting>
  <conditionalFormatting sqref="F212:N212">
    <cfRule type="notContainsBlanks" dxfId="37" priority="45">
      <formula>LEN(TRIM(F212))&gt;0</formula>
    </cfRule>
  </conditionalFormatting>
  <conditionalFormatting sqref="F213:N213">
    <cfRule type="notContainsBlanks" dxfId="36" priority="44">
      <formula>LEN(TRIM(F213))&gt;0</formula>
    </cfRule>
  </conditionalFormatting>
  <conditionalFormatting sqref="F229:N241">
    <cfRule type="notContainsBlanks" dxfId="35" priority="38">
      <formula>LEN(TRIM(F229))&gt;0</formula>
    </cfRule>
  </conditionalFormatting>
  <conditionalFormatting sqref="F217:N217">
    <cfRule type="notContainsBlanks" dxfId="34" priority="40">
      <formula>LEN(TRIM(F217))&gt;0</formula>
    </cfRule>
  </conditionalFormatting>
  <conditionalFormatting sqref="F221:N221">
    <cfRule type="notContainsBlanks" dxfId="33" priority="39">
      <formula>LEN(TRIM(F221))&gt;0</formula>
    </cfRule>
  </conditionalFormatting>
  <conditionalFormatting sqref="F246:N246">
    <cfRule type="notContainsBlanks" dxfId="32" priority="36">
      <formula>LEN(TRIM(F246))&gt;0</formula>
    </cfRule>
  </conditionalFormatting>
  <conditionalFormatting sqref="F247:N247">
    <cfRule type="notContainsBlanks" dxfId="31" priority="35">
      <formula>LEN(TRIM(F247))&gt;0</formula>
    </cfRule>
  </conditionalFormatting>
  <conditionalFormatting sqref="F248:N248">
    <cfRule type="notContainsBlanks" dxfId="30" priority="34">
      <formula>LEN(TRIM(F248))&gt;0</formula>
    </cfRule>
  </conditionalFormatting>
  <conditionalFormatting sqref="F249:N249">
    <cfRule type="notContainsBlanks" dxfId="29" priority="33">
      <formula>LEN(TRIM(F249))&gt;0</formula>
    </cfRule>
  </conditionalFormatting>
  <conditionalFormatting sqref="F266:N266">
    <cfRule type="notContainsBlanks" dxfId="28" priority="29">
      <formula>LEN(TRIM(F266))&gt;0</formula>
    </cfRule>
  </conditionalFormatting>
  <conditionalFormatting sqref="F270:N270">
    <cfRule type="notContainsBlanks" dxfId="27" priority="28">
      <formula>LEN(TRIM(F270))&gt;0</formula>
    </cfRule>
  </conditionalFormatting>
  <conditionalFormatting sqref="F265:N265">
    <cfRule type="notContainsBlanks" dxfId="26" priority="30">
      <formula>LEN(TRIM(F265))&gt;0</formula>
    </cfRule>
  </conditionalFormatting>
  <conditionalFormatting sqref="F275:N275">
    <cfRule type="notContainsBlanks" dxfId="25" priority="27">
      <formula>LEN(TRIM(F275))&gt;0</formula>
    </cfRule>
  </conditionalFormatting>
  <conditionalFormatting sqref="F276:N276">
    <cfRule type="notContainsBlanks" dxfId="24" priority="26">
      <formula>LEN(TRIM(F276))&gt;0</formula>
    </cfRule>
  </conditionalFormatting>
  <conditionalFormatting sqref="F277:N277">
    <cfRule type="notContainsBlanks" dxfId="23" priority="25">
      <formula>LEN(TRIM(F277))&gt;0</formula>
    </cfRule>
  </conditionalFormatting>
  <conditionalFormatting sqref="F278:N278">
    <cfRule type="notContainsBlanks" dxfId="22" priority="24">
      <formula>LEN(TRIM(F278))&gt;0</formula>
    </cfRule>
  </conditionalFormatting>
  <conditionalFormatting sqref="F279:N279">
    <cfRule type="notContainsBlanks" dxfId="21" priority="23">
      <formula>LEN(TRIM(F279))&gt;0</formula>
    </cfRule>
  </conditionalFormatting>
  <conditionalFormatting sqref="F280:N280">
    <cfRule type="notContainsBlanks" dxfId="20" priority="22">
      <formula>LEN(TRIM(F280))&gt;0</formula>
    </cfRule>
  </conditionalFormatting>
  <conditionalFormatting sqref="F281:N281">
    <cfRule type="notContainsBlanks" dxfId="19" priority="21">
      <formula>LEN(TRIM(F281))&gt;0</formula>
    </cfRule>
  </conditionalFormatting>
  <conditionalFormatting sqref="F282:N282">
    <cfRule type="notContainsBlanks" dxfId="18" priority="20">
      <formula>LEN(TRIM(F282))&gt;0</formula>
    </cfRule>
  </conditionalFormatting>
  <conditionalFormatting sqref="F283:N283">
    <cfRule type="notContainsBlanks" dxfId="17" priority="19">
      <formula>LEN(TRIM(F283))&gt;0</formula>
    </cfRule>
  </conditionalFormatting>
  <conditionalFormatting sqref="F63:N63">
    <cfRule type="notContainsBlanks" dxfId="16" priority="17">
      <formula>LEN(TRIM(F63))&gt;0</formula>
    </cfRule>
  </conditionalFormatting>
  <conditionalFormatting sqref="F67:N67">
    <cfRule type="notContainsBlanks" dxfId="15" priority="16">
      <formula>LEN(TRIM(F67))&gt;0</formula>
    </cfRule>
  </conditionalFormatting>
  <conditionalFormatting sqref="F93:N93">
    <cfRule type="notContainsBlanks" dxfId="14" priority="15">
      <formula>LEN(TRIM(F93))&gt;0</formula>
    </cfRule>
  </conditionalFormatting>
  <conditionalFormatting sqref="F200:N200">
    <cfRule type="notContainsBlanks" dxfId="13" priority="14">
      <formula>LEN(TRIM(F200))&gt;0</formula>
    </cfRule>
  </conditionalFormatting>
  <conditionalFormatting sqref="F208:N208">
    <cfRule type="notContainsBlanks" dxfId="12" priority="13">
      <formula>LEN(TRIM(F208))&gt;0</formula>
    </cfRule>
  </conditionalFormatting>
  <conditionalFormatting sqref="F253:N253">
    <cfRule type="notContainsBlanks" dxfId="11" priority="12">
      <formula>LEN(TRIM(F253))&gt;0</formula>
    </cfRule>
  </conditionalFormatting>
  <conditionalFormatting sqref="F257:N257">
    <cfRule type="notContainsBlanks" dxfId="10" priority="11">
      <formula>LEN(TRIM(F257))&gt;0</formula>
    </cfRule>
  </conditionalFormatting>
  <conditionalFormatting sqref="F287:N287">
    <cfRule type="notContainsBlanks" dxfId="9" priority="10">
      <formula>LEN(TRIM(F287))&gt;0</formula>
    </cfRule>
  </conditionalFormatting>
  <conditionalFormatting sqref="F55:N55">
    <cfRule type="notContainsBlanks" dxfId="8" priority="9">
      <formula>LEN(TRIM(F55))&gt;0</formula>
    </cfRule>
  </conditionalFormatting>
  <conditionalFormatting sqref="F56:N56">
    <cfRule type="notContainsBlanks" dxfId="7" priority="8">
      <formula>LEN(TRIM(F56))&gt;0</formula>
    </cfRule>
  </conditionalFormatting>
  <conditionalFormatting sqref="F57:N57">
    <cfRule type="notContainsBlanks" dxfId="6" priority="7">
      <formula>LEN(TRIM(F57))&gt;0</formula>
    </cfRule>
  </conditionalFormatting>
  <conditionalFormatting sqref="F58:N58">
    <cfRule type="notContainsBlanks" dxfId="5" priority="6">
      <formula>LEN(TRIM(F58))&gt;0</formula>
    </cfRule>
  </conditionalFormatting>
  <conditionalFormatting sqref="F59:N59">
    <cfRule type="notContainsBlanks" dxfId="4" priority="5">
      <formula>LEN(TRIM(F59))&gt;0</formula>
    </cfRule>
  </conditionalFormatting>
  <conditionalFormatting sqref="K295:L295 K293:L293 C293:D295">
    <cfRule type="cellIs" dxfId="3" priority="4" operator="notEqual">
      <formula>0</formula>
    </cfRule>
  </conditionalFormatting>
  <conditionalFormatting sqref="C293:D295 K293:L293 K295:L295">
    <cfRule type="cellIs" dxfId="2" priority="3" operator="notEqual">
      <formula>0</formula>
    </cfRule>
  </conditionalFormatting>
  <conditionalFormatting sqref="O20">
    <cfRule type="cellIs" dxfId="1" priority="2" operator="greaterThan">
      <formula>1</formula>
    </cfRule>
  </conditionalFormatting>
  <conditionalFormatting sqref="O24:O46 O50:O51 O55 O57:O59 O63 O67 O72 O74:O75 O77 O82 O84 O86:O89 O93 O98:O111 O113:O119 O121:O127 O129:O156 O158:O169 O171:O181 O186:O191 O193:O194 O196 O200 O204 O208 O212:O217 O221 O226:O229 O231:O236 O238:O241 O245:O249 O253 O257 O261 O265:O266 O270 O275:O279 O281:O283 O287">
    <cfRule type="cellIs" dxfId="0" priority="1" operator="greaterThan">
      <formula>1</formula>
    </cfRule>
  </conditionalFormatting>
  <printOptions horizontalCentered="1"/>
  <pageMargins left="0.25" right="0.25" top="0.75" bottom="0.75" header="0.3" footer="0.3"/>
  <pageSetup paperSize="9" scale="45" firstPageNumber="0" fitToHeight="0" orientation="portrait" horizontalDpi="300" verticalDpi="300" r:id="rId1"/>
  <rowBreaks count="3" manualBreakCount="3">
    <brk id="94" max="14" man="1"/>
    <brk id="182" max="14" man="1"/>
    <brk id="267"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pageSetUpPr fitToPage="1"/>
  </sheetPr>
  <dimension ref="A1:O205"/>
  <sheetViews>
    <sheetView view="pageBreakPreview" zoomScaleNormal="100" zoomScaleSheetLayoutView="100" zoomScalePageLayoutView="120" workbookViewId="0">
      <selection activeCell="H25" sqref="H25"/>
    </sheetView>
  </sheetViews>
  <sheetFormatPr defaultColWidth="8.5703125" defaultRowHeight="12.75" x14ac:dyDescent="0.2"/>
  <cols>
    <col min="1" max="1" width="11.7109375" style="134" customWidth="1"/>
    <col min="2" max="2" width="12.7109375" style="134" bestFit="1" customWidth="1"/>
    <col min="3" max="3" width="3.7109375" style="134" customWidth="1"/>
    <col min="4" max="4" width="11.7109375" style="134" customWidth="1"/>
    <col min="5" max="5" width="85.7109375" style="134" customWidth="1"/>
    <col min="6" max="6" width="7.7109375" style="134" customWidth="1"/>
    <col min="7" max="7" width="12.7109375" style="175" customWidth="1"/>
    <col min="8" max="8" width="15.7109375" style="134" customWidth="1"/>
    <col min="9" max="9" width="15.7109375" style="176" customWidth="1"/>
    <col min="10" max="11" width="11.7109375" style="134" customWidth="1"/>
    <col min="12" max="256" width="8.5703125" style="134"/>
    <col min="257" max="257" width="11.7109375" style="134" customWidth="1"/>
    <col min="258" max="258" width="8.7109375" style="134" customWidth="1"/>
    <col min="259" max="259" width="3.7109375" style="134" customWidth="1"/>
    <col min="260" max="260" width="11.7109375" style="134" customWidth="1"/>
    <col min="261" max="261" width="85.7109375" style="134" customWidth="1"/>
    <col min="262" max="262" width="7.7109375" style="134" customWidth="1"/>
    <col min="263" max="263" width="12.7109375" style="134" customWidth="1"/>
    <col min="264" max="265" width="15.7109375" style="134" customWidth="1"/>
    <col min="266" max="267" width="11.7109375" style="134" customWidth="1"/>
    <col min="268" max="512" width="8.5703125" style="134"/>
    <col min="513" max="513" width="11.7109375" style="134" customWidth="1"/>
    <col min="514" max="514" width="8.7109375" style="134" customWidth="1"/>
    <col min="515" max="515" width="3.7109375" style="134" customWidth="1"/>
    <col min="516" max="516" width="11.7109375" style="134" customWidth="1"/>
    <col min="517" max="517" width="85.7109375" style="134" customWidth="1"/>
    <col min="518" max="518" width="7.7109375" style="134" customWidth="1"/>
    <col min="519" max="519" width="12.7109375" style="134" customWidth="1"/>
    <col min="520" max="521" width="15.7109375" style="134" customWidth="1"/>
    <col min="522" max="523" width="11.7109375" style="134" customWidth="1"/>
    <col min="524" max="768" width="8.5703125" style="134"/>
    <col min="769" max="769" width="11.7109375" style="134" customWidth="1"/>
    <col min="770" max="770" width="8.7109375" style="134" customWidth="1"/>
    <col min="771" max="771" width="3.7109375" style="134" customWidth="1"/>
    <col min="772" max="772" width="11.7109375" style="134" customWidth="1"/>
    <col min="773" max="773" width="85.7109375" style="134" customWidth="1"/>
    <col min="774" max="774" width="7.7109375" style="134" customWidth="1"/>
    <col min="775" max="775" width="12.7109375" style="134" customWidth="1"/>
    <col min="776" max="777" width="15.7109375" style="134" customWidth="1"/>
    <col min="778" max="779" width="11.7109375" style="134" customWidth="1"/>
    <col min="780" max="1024" width="8.5703125" style="134"/>
    <col min="1025" max="1025" width="11.7109375" style="134" customWidth="1"/>
    <col min="1026" max="1026" width="8.7109375" style="134" customWidth="1"/>
    <col min="1027" max="1027" width="3.7109375" style="134" customWidth="1"/>
    <col min="1028" max="1028" width="11.7109375" style="134" customWidth="1"/>
    <col min="1029" max="1029" width="85.7109375" style="134" customWidth="1"/>
    <col min="1030" max="1030" width="7.7109375" style="134" customWidth="1"/>
    <col min="1031" max="1031" width="12.7109375" style="134" customWidth="1"/>
    <col min="1032" max="1033" width="15.7109375" style="134" customWidth="1"/>
    <col min="1034" max="1035" width="11.7109375" style="134" customWidth="1"/>
    <col min="1036" max="1280" width="8.5703125" style="134"/>
    <col min="1281" max="1281" width="11.7109375" style="134" customWidth="1"/>
    <col min="1282" max="1282" width="8.7109375" style="134" customWidth="1"/>
    <col min="1283" max="1283" width="3.7109375" style="134" customWidth="1"/>
    <col min="1284" max="1284" width="11.7109375" style="134" customWidth="1"/>
    <col min="1285" max="1285" width="85.7109375" style="134" customWidth="1"/>
    <col min="1286" max="1286" width="7.7109375" style="134" customWidth="1"/>
    <col min="1287" max="1287" width="12.7109375" style="134" customWidth="1"/>
    <col min="1288" max="1289" width="15.7109375" style="134" customWidth="1"/>
    <col min="1290" max="1291" width="11.7109375" style="134" customWidth="1"/>
    <col min="1292" max="1536" width="8.5703125" style="134"/>
    <col min="1537" max="1537" width="11.7109375" style="134" customWidth="1"/>
    <col min="1538" max="1538" width="8.7109375" style="134" customWidth="1"/>
    <col min="1539" max="1539" width="3.7109375" style="134" customWidth="1"/>
    <col min="1540" max="1540" width="11.7109375" style="134" customWidth="1"/>
    <col min="1541" max="1541" width="85.7109375" style="134" customWidth="1"/>
    <col min="1542" max="1542" width="7.7109375" style="134" customWidth="1"/>
    <col min="1543" max="1543" width="12.7109375" style="134" customWidth="1"/>
    <col min="1544" max="1545" width="15.7109375" style="134" customWidth="1"/>
    <col min="1546" max="1547" width="11.7109375" style="134" customWidth="1"/>
    <col min="1548" max="1792" width="8.5703125" style="134"/>
    <col min="1793" max="1793" width="11.7109375" style="134" customWidth="1"/>
    <col min="1794" max="1794" width="8.7109375" style="134" customWidth="1"/>
    <col min="1795" max="1795" width="3.7109375" style="134" customWidth="1"/>
    <col min="1796" max="1796" width="11.7109375" style="134" customWidth="1"/>
    <col min="1797" max="1797" width="85.7109375" style="134" customWidth="1"/>
    <col min="1798" max="1798" width="7.7109375" style="134" customWidth="1"/>
    <col min="1799" max="1799" width="12.7109375" style="134" customWidth="1"/>
    <col min="1800" max="1801" width="15.7109375" style="134" customWidth="1"/>
    <col min="1802" max="1803" width="11.7109375" style="134" customWidth="1"/>
    <col min="1804" max="2048" width="8.5703125" style="134"/>
    <col min="2049" max="2049" width="11.7109375" style="134" customWidth="1"/>
    <col min="2050" max="2050" width="8.7109375" style="134" customWidth="1"/>
    <col min="2051" max="2051" width="3.7109375" style="134" customWidth="1"/>
    <col min="2052" max="2052" width="11.7109375" style="134" customWidth="1"/>
    <col min="2053" max="2053" width="85.7109375" style="134" customWidth="1"/>
    <col min="2054" max="2054" width="7.7109375" style="134" customWidth="1"/>
    <col min="2055" max="2055" width="12.7109375" style="134" customWidth="1"/>
    <col min="2056" max="2057" width="15.7109375" style="134" customWidth="1"/>
    <col min="2058" max="2059" width="11.7109375" style="134" customWidth="1"/>
    <col min="2060" max="2304" width="8.5703125" style="134"/>
    <col min="2305" max="2305" width="11.7109375" style="134" customWidth="1"/>
    <col min="2306" max="2306" width="8.7109375" style="134" customWidth="1"/>
    <col min="2307" max="2307" width="3.7109375" style="134" customWidth="1"/>
    <col min="2308" max="2308" width="11.7109375" style="134" customWidth="1"/>
    <col min="2309" max="2309" width="85.7109375" style="134" customWidth="1"/>
    <col min="2310" max="2310" width="7.7109375" style="134" customWidth="1"/>
    <col min="2311" max="2311" width="12.7109375" style="134" customWidth="1"/>
    <col min="2312" max="2313" width="15.7109375" style="134" customWidth="1"/>
    <col min="2314" max="2315" width="11.7109375" style="134" customWidth="1"/>
    <col min="2316" max="2560" width="8.5703125" style="134"/>
    <col min="2561" max="2561" width="11.7109375" style="134" customWidth="1"/>
    <col min="2562" max="2562" width="8.7109375" style="134" customWidth="1"/>
    <col min="2563" max="2563" width="3.7109375" style="134" customWidth="1"/>
    <col min="2564" max="2564" width="11.7109375" style="134" customWidth="1"/>
    <col min="2565" max="2565" width="85.7109375" style="134" customWidth="1"/>
    <col min="2566" max="2566" width="7.7109375" style="134" customWidth="1"/>
    <col min="2567" max="2567" width="12.7109375" style="134" customWidth="1"/>
    <col min="2568" max="2569" width="15.7109375" style="134" customWidth="1"/>
    <col min="2570" max="2571" width="11.7109375" style="134" customWidth="1"/>
    <col min="2572" max="2816" width="8.5703125" style="134"/>
    <col min="2817" max="2817" width="11.7109375" style="134" customWidth="1"/>
    <col min="2818" max="2818" width="8.7109375" style="134" customWidth="1"/>
    <col min="2819" max="2819" width="3.7109375" style="134" customWidth="1"/>
    <col min="2820" max="2820" width="11.7109375" style="134" customWidth="1"/>
    <col min="2821" max="2821" width="85.7109375" style="134" customWidth="1"/>
    <col min="2822" max="2822" width="7.7109375" style="134" customWidth="1"/>
    <col min="2823" max="2823" width="12.7109375" style="134" customWidth="1"/>
    <col min="2824" max="2825" width="15.7109375" style="134" customWidth="1"/>
    <col min="2826" max="2827" width="11.7109375" style="134" customWidth="1"/>
    <col min="2828" max="3072" width="8.5703125" style="134"/>
    <col min="3073" max="3073" width="11.7109375" style="134" customWidth="1"/>
    <col min="3074" max="3074" width="8.7109375" style="134" customWidth="1"/>
    <col min="3075" max="3075" width="3.7109375" style="134" customWidth="1"/>
    <col min="3076" max="3076" width="11.7109375" style="134" customWidth="1"/>
    <col min="3077" max="3077" width="85.7109375" style="134" customWidth="1"/>
    <col min="3078" max="3078" width="7.7109375" style="134" customWidth="1"/>
    <col min="3079" max="3079" width="12.7109375" style="134" customWidth="1"/>
    <col min="3080" max="3081" width="15.7109375" style="134" customWidth="1"/>
    <col min="3082" max="3083" width="11.7109375" style="134" customWidth="1"/>
    <col min="3084" max="3328" width="8.5703125" style="134"/>
    <col min="3329" max="3329" width="11.7109375" style="134" customWidth="1"/>
    <col min="3330" max="3330" width="8.7109375" style="134" customWidth="1"/>
    <col min="3331" max="3331" width="3.7109375" style="134" customWidth="1"/>
    <col min="3332" max="3332" width="11.7109375" style="134" customWidth="1"/>
    <col min="3333" max="3333" width="85.7109375" style="134" customWidth="1"/>
    <col min="3334" max="3334" width="7.7109375" style="134" customWidth="1"/>
    <col min="3335" max="3335" width="12.7109375" style="134" customWidth="1"/>
    <col min="3336" max="3337" width="15.7109375" style="134" customWidth="1"/>
    <col min="3338" max="3339" width="11.7109375" style="134" customWidth="1"/>
    <col min="3340" max="3584" width="8.5703125" style="134"/>
    <col min="3585" max="3585" width="11.7109375" style="134" customWidth="1"/>
    <col min="3586" max="3586" width="8.7109375" style="134" customWidth="1"/>
    <col min="3587" max="3587" width="3.7109375" style="134" customWidth="1"/>
    <col min="3588" max="3588" width="11.7109375" style="134" customWidth="1"/>
    <col min="3589" max="3589" width="85.7109375" style="134" customWidth="1"/>
    <col min="3590" max="3590" width="7.7109375" style="134" customWidth="1"/>
    <col min="3591" max="3591" width="12.7109375" style="134" customWidth="1"/>
    <col min="3592" max="3593" width="15.7109375" style="134" customWidth="1"/>
    <col min="3594" max="3595" width="11.7109375" style="134" customWidth="1"/>
    <col min="3596" max="3840" width="8.5703125" style="134"/>
    <col min="3841" max="3841" width="11.7109375" style="134" customWidth="1"/>
    <col min="3842" max="3842" width="8.7109375" style="134" customWidth="1"/>
    <col min="3843" max="3843" width="3.7109375" style="134" customWidth="1"/>
    <col min="3844" max="3844" width="11.7109375" style="134" customWidth="1"/>
    <col min="3845" max="3845" width="85.7109375" style="134" customWidth="1"/>
    <col min="3846" max="3846" width="7.7109375" style="134" customWidth="1"/>
    <col min="3847" max="3847" width="12.7109375" style="134" customWidth="1"/>
    <col min="3848" max="3849" width="15.7109375" style="134" customWidth="1"/>
    <col min="3850" max="3851" width="11.7109375" style="134" customWidth="1"/>
    <col min="3852" max="4096" width="8.5703125" style="134"/>
    <col min="4097" max="4097" width="11.7109375" style="134" customWidth="1"/>
    <col min="4098" max="4098" width="8.7109375" style="134" customWidth="1"/>
    <col min="4099" max="4099" width="3.7109375" style="134" customWidth="1"/>
    <col min="4100" max="4100" width="11.7109375" style="134" customWidth="1"/>
    <col min="4101" max="4101" width="85.7109375" style="134" customWidth="1"/>
    <col min="4102" max="4102" width="7.7109375" style="134" customWidth="1"/>
    <col min="4103" max="4103" width="12.7109375" style="134" customWidth="1"/>
    <col min="4104" max="4105" width="15.7109375" style="134" customWidth="1"/>
    <col min="4106" max="4107" width="11.7109375" style="134" customWidth="1"/>
    <col min="4108" max="4352" width="8.5703125" style="134"/>
    <col min="4353" max="4353" width="11.7109375" style="134" customWidth="1"/>
    <col min="4354" max="4354" width="8.7109375" style="134" customWidth="1"/>
    <col min="4355" max="4355" width="3.7109375" style="134" customWidth="1"/>
    <col min="4356" max="4356" width="11.7109375" style="134" customWidth="1"/>
    <col min="4357" max="4357" width="85.7109375" style="134" customWidth="1"/>
    <col min="4358" max="4358" width="7.7109375" style="134" customWidth="1"/>
    <col min="4359" max="4359" width="12.7109375" style="134" customWidth="1"/>
    <col min="4360" max="4361" width="15.7109375" style="134" customWidth="1"/>
    <col min="4362" max="4363" width="11.7109375" style="134" customWidth="1"/>
    <col min="4364" max="4608" width="8.5703125" style="134"/>
    <col min="4609" max="4609" width="11.7109375" style="134" customWidth="1"/>
    <col min="4610" max="4610" width="8.7109375" style="134" customWidth="1"/>
    <col min="4611" max="4611" width="3.7109375" style="134" customWidth="1"/>
    <col min="4612" max="4612" width="11.7109375" style="134" customWidth="1"/>
    <col min="4613" max="4613" width="85.7109375" style="134" customWidth="1"/>
    <col min="4614" max="4614" width="7.7109375" style="134" customWidth="1"/>
    <col min="4615" max="4615" width="12.7109375" style="134" customWidth="1"/>
    <col min="4616" max="4617" width="15.7109375" style="134" customWidth="1"/>
    <col min="4618" max="4619" width="11.7109375" style="134" customWidth="1"/>
    <col min="4620" max="4864" width="8.5703125" style="134"/>
    <col min="4865" max="4865" width="11.7109375" style="134" customWidth="1"/>
    <col min="4866" max="4866" width="8.7109375" style="134" customWidth="1"/>
    <col min="4867" max="4867" width="3.7109375" style="134" customWidth="1"/>
    <col min="4868" max="4868" width="11.7109375" style="134" customWidth="1"/>
    <col min="4869" max="4869" width="85.7109375" style="134" customWidth="1"/>
    <col min="4870" max="4870" width="7.7109375" style="134" customWidth="1"/>
    <col min="4871" max="4871" width="12.7109375" style="134" customWidth="1"/>
    <col min="4872" max="4873" width="15.7109375" style="134" customWidth="1"/>
    <col min="4874" max="4875" width="11.7109375" style="134" customWidth="1"/>
    <col min="4876" max="5120" width="8.5703125" style="134"/>
    <col min="5121" max="5121" width="11.7109375" style="134" customWidth="1"/>
    <col min="5122" max="5122" width="8.7109375" style="134" customWidth="1"/>
    <col min="5123" max="5123" width="3.7109375" style="134" customWidth="1"/>
    <col min="5124" max="5124" width="11.7109375" style="134" customWidth="1"/>
    <col min="5125" max="5125" width="85.7109375" style="134" customWidth="1"/>
    <col min="5126" max="5126" width="7.7109375" style="134" customWidth="1"/>
    <col min="5127" max="5127" width="12.7109375" style="134" customWidth="1"/>
    <col min="5128" max="5129" width="15.7109375" style="134" customWidth="1"/>
    <col min="5130" max="5131" width="11.7109375" style="134" customWidth="1"/>
    <col min="5132" max="5376" width="8.5703125" style="134"/>
    <col min="5377" max="5377" width="11.7109375" style="134" customWidth="1"/>
    <col min="5378" max="5378" width="8.7109375" style="134" customWidth="1"/>
    <col min="5379" max="5379" width="3.7109375" style="134" customWidth="1"/>
    <col min="5380" max="5380" width="11.7109375" style="134" customWidth="1"/>
    <col min="5381" max="5381" width="85.7109375" style="134" customWidth="1"/>
    <col min="5382" max="5382" width="7.7109375" style="134" customWidth="1"/>
    <col min="5383" max="5383" width="12.7109375" style="134" customWidth="1"/>
    <col min="5384" max="5385" width="15.7109375" style="134" customWidth="1"/>
    <col min="5386" max="5387" width="11.7109375" style="134" customWidth="1"/>
    <col min="5388" max="5632" width="8.5703125" style="134"/>
    <col min="5633" max="5633" width="11.7109375" style="134" customWidth="1"/>
    <col min="5634" max="5634" width="8.7109375" style="134" customWidth="1"/>
    <col min="5635" max="5635" width="3.7109375" style="134" customWidth="1"/>
    <col min="5636" max="5636" width="11.7109375" style="134" customWidth="1"/>
    <col min="5637" max="5637" width="85.7109375" style="134" customWidth="1"/>
    <col min="5638" max="5638" width="7.7109375" style="134" customWidth="1"/>
    <col min="5639" max="5639" width="12.7109375" style="134" customWidth="1"/>
    <col min="5640" max="5641" width="15.7109375" style="134" customWidth="1"/>
    <col min="5642" max="5643" width="11.7109375" style="134" customWidth="1"/>
    <col min="5644" max="5888" width="8.5703125" style="134"/>
    <col min="5889" max="5889" width="11.7109375" style="134" customWidth="1"/>
    <col min="5890" max="5890" width="8.7109375" style="134" customWidth="1"/>
    <col min="5891" max="5891" width="3.7109375" style="134" customWidth="1"/>
    <col min="5892" max="5892" width="11.7109375" style="134" customWidth="1"/>
    <col min="5893" max="5893" width="85.7109375" style="134" customWidth="1"/>
    <col min="5894" max="5894" width="7.7109375" style="134" customWidth="1"/>
    <col min="5895" max="5895" width="12.7109375" style="134" customWidth="1"/>
    <col min="5896" max="5897" width="15.7109375" style="134" customWidth="1"/>
    <col min="5898" max="5899" width="11.7109375" style="134" customWidth="1"/>
    <col min="5900" max="6144" width="8.5703125" style="134"/>
    <col min="6145" max="6145" width="11.7109375" style="134" customWidth="1"/>
    <col min="6146" max="6146" width="8.7109375" style="134" customWidth="1"/>
    <col min="6147" max="6147" width="3.7109375" style="134" customWidth="1"/>
    <col min="6148" max="6148" width="11.7109375" style="134" customWidth="1"/>
    <col min="6149" max="6149" width="85.7109375" style="134" customWidth="1"/>
    <col min="6150" max="6150" width="7.7109375" style="134" customWidth="1"/>
    <col min="6151" max="6151" width="12.7109375" style="134" customWidth="1"/>
    <col min="6152" max="6153" width="15.7109375" style="134" customWidth="1"/>
    <col min="6154" max="6155" width="11.7109375" style="134" customWidth="1"/>
    <col min="6156" max="6400" width="8.5703125" style="134"/>
    <col min="6401" max="6401" width="11.7109375" style="134" customWidth="1"/>
    <col min="6402" max="6402" width="8.7109375" style="134" customWidth="1"/>
    <col min="6403" max="6403" width="3.7109375" style="134" customWidth="1"/>
    <col min="6404" max="6404" width="11.7109375" style="134" customWidth="1"/>
    <col min="6405" max="6405" width="85.7109375" style="134" customWidth="1"/>
    <col min="6406" max="6406" width="7.7109375" style="134" customWidth="1"/>
    <col min="6407" max="6407" width="12.7109375" style="134" customWidth="1"/>
    <col min="6408" max="6409" width="15.7109375" style="134" customWidth="1"/>
    <col min="6410" max="6411" width="11.7109375" style="134" customWidth="1"/>
    <col min="6412" max="6656" width="8.5703125" style="134"/>
    <col min="6657" max="6657" width="11.7109375" style="134" customWidth="1"/>
    <col min="6658" max="6658" width="8.7109375" style="134" customWidth="1"/>
    <col min="6659" max="6659" width="3.7109375" style="134" customWidth="1"/>
    <col min="6660" max="6660" width="11.7109375" style="134" customWidth="1"/>
    <col min="6661" max="6661" width="85.7109375" style="134" customWidth="1"/>
    <col min="6662" max="6662" width="7.7109375" style="134" customWidth="1"/>
    <col min="6663" max="6663" width="12.7109375" style="134" customWidth="1"/>
    <col min="6664" max="6665" width="15.7109375" style="134" customWidth="1"/>
    <col min="6666" max="6667" width="11.7109375" style="134" customWidth="1"/>
    <col min="6668" max="6912" width="8.5703125" style="134"/>
    <col min="6913" max="6913" width="11.7109375" style="134" customWidth="1"/>
    <col min="6914" max="6914" width="8.7109375" style="134" customWidth="1"/>
    <col min="6915" max="6915" width="3.7109375" style="134" customWidth="1"/>
    <col min="6916" max="6916" width="11.7109375" style="134" customWidth="1"/>
    <col min="6917" max="6917" width="85.7109375" style="134" customWidth="1"/>
    <col min="6918" max="6918" width="7.7109375" style="134" customWidth="1"/>
    <col min="6919" max="6919" width="12.7109375" style="134" customWidth="1"/>
    <col min="6920" max="6921" width="15.7109375" style="134" customWidth="1"/>
    <col min="6922" max="6923" width="11.7109375" style="134" customWidth="1"/>
    <col min="6924" max="7168" width="8.5703125" style="134"/>
    <col min="7169" max="7169" width="11.7109375" style="134" customWidth="1"/>
    <col min="7170" max="7170" width="8.7109375" style="134" customWidth="1"/>
    <col min="7171" max="7171" width="3.7109375" style="134" customWidth="1"/>
    <col min="7172" max="7172" width="11.7109375" style="134" customWidth="1"/>
    <col min="7173" max="7173" width="85.7109375" style="134" customWidth="1"/>
    <col min="7174" max="7174" width="7.7109375" style="134" customWidth="1"/>
    <col min="7175" max="7175" width="12.7109375" style="134" customWidth="1"/>
    <col min="7176" max="7177" width="15.7109375" style="134" customWidth="1"/>
    <col min="7178" max="7179" width="11.7109375" style="134" customWidth="1"/>
    <col min="7180" max="7424" width="8.5703125" style="134"/>
    <col min="7425" max="7425" width="11.7109375" style="134" customWidth="1"/>
    <col min="7426" max="7426" width="8.7109375" style="134" customWidth="1"/>
    <col min="7427" max="7427" width="3.7109375" style="134" customWidth="1"/>
    <col min="7428" max="7428" width="11.7109375" style="134" customWidth="1"/>
    <col min="7429" max="7429" width="85.7109375" style="134" customWidth="1"/>
    <col min="7430" max="7430" width="7.7109375" style="134" customWidth="1"/>
    <col min="7431" max="7431" width="12.7109375" style="134" customWidth="1"/>
    <col min="7432" max="7433" width="15.7109375" style="134" customWidth="1"/>
    <col min="7434" max="7435" width="11.7109375" style="134" customWidth="1"/>
    <col min="7436" max="7680" width="8.5703125" style="134"/>
    <col min="7681" max="7681" width="11.7109375" style="134" customWidth="1"/>
    <col min="7682" max="7682" width="8.7109375" style="134" customWidth="1"/>
    <col min="7683" max="7683" width="3.7109375" style="134" customWidth="1"/>
    <col min="7684" max="7684" width="11.7109375" style="134" customWidth="1"/>
    <col min="7685" max="7685" width="85.7109375" style="134" customWidth="1"/>
    <col min="7686" max="7686" width="7.7109375" style="134" customWidth="1"/>
    <col min="7687" max="7687" width="12.7109375" style="134" customWidth="1"/>
    <col min="7688" max="7689" width="15.7109375" style="134" customWidth="1"/>
    <col min="7690" max="7691" width="11.7109375" style="134" customWidth="1"/>
    <col min="7692" max="7936" width="8.5703125" style="134"/>
    <col min="7937" max="7937" width="11.7109375" style="134" customWidth="1"/>
    <col min="7938" max="7938" width="8.7109375" style="134" customWidth="1"/>
    <col min="7939" max="7939" width="3.7109375" style="134" customWidth="1"/>
    <col min="7940" max="7940" width="11.7109375" style="134" customWidth="1"/>
    <col min="7941" max="7941" width="85.7109375" style="134" customWidth="1"/>
    <col min="7942" max="7942" width="7.7109375" style="134" customWidth="1"/>
    <col min="7943" max="7943" width="12.7109375" style="134" customWidth="1"/>
    <col min="7944" max="7945" width="15.7109375" style="134" customWidth="1"/>
    <col min="7946" max="7947" width="11.7109375" style="134" customWidth="1"/>
    <col min="7948" max="8192" width="8.5703125" style="134"/>
    <col min="8193" max="8193" width="11.7109375" style="134" customWidth="1"/>
    <col min="8194" max="8194" width="8.7109375" style="134" customWidth="1"/>
    <col min="8195" max="8195" width="3.7109375" style="134" customWidth="1"/>
    <col min="8196" max="8196" width="11.7109375" style="134" customWidth="1"/>
    <col min="8197" max="8197" width="85.7109375" style="134" customWidth="1"/>
    <col min="8198" max="8198" width="7.7109375" style="134" customWidth="1"/>
    <col min="8199" max="8199" width="12.7109375" style="134" customWidth="1"/>
    <col min="8200" max="8201" width="15.7109375" style="134" customWidth="1"/>
    <col min="8202" max="8203" width="11.7109375" style="134" customWidth="1"/>
    <col min="8204" max="8448" width="8.5703125" style="134"/>
    <col min="8449" max="8449" width="11.7109375" style="134" customWidth="1"/>
    <col min="8450" max="8450" width="8.7109375" style="134" customWidth="1"/>
    <col min="8451" max="8451" width="3.7109375" style="134" customWidth="1"/>
    <col min="8452" max="8452" width="11.7109375" style="134" customWidth="1"/>
    <col min="8453" max="8453" width="85.7109375" style="134" customWidth="1"/>
    <col min="8454" max="8454" width="7.7109375" style="134" customWidth="1"/>
    <col min="8455" max="8455" width="12.7109375" style="134" customWidth="1"/>
    <col min="8456" max="8457" width="15.7109375" style="134" customWidth="1"/>
    <col min="8458" max="8459" width="11.7109375" style="134" customWidth="1"/>
    <col min="8460" max="8704" width="8.5703125" style="134"/>
    <col min="8705" max="8705" width="11.7109375" style="134" customWidth="1"/>
    <col min="8706" max="8706" width="8.7109375" style="134" customWidth="1"/>
    <col min="8707" max="8707" width="3.7109375" style="134" customWidth="1"/>
    <col min="8708" max="8708" width="11.7109375" style="134" customWidth="1"/>
    <col min="8709" max="8709" width="85.7109375" style="134" customWidth="1"/>
    <col min="8710" max="8710" width="7.7109375" style="134" customWidth="1"/>
    <col min="8711" max="8711" width="12.7109375" style="134" customWidth="1"/>
    <col min="8712" max="8713" width="15.7109375" style="134" customWidth="1"/>
    <col min="8714" max="8715" width="11.7109375" style="134" customWidth="1"/>
    <col min="8716" max="8960" width="8.5703125" style="134"/>
    <col min="8961" max="8961" width="11.7109375" style="134" customWidth="1"/>
    <col min="8962" max="8962" width="8.7109375" style="134" customWidth="1"/>
    <col min="8963" max="8963" width="3.7109375" style="134" customWidth="1"/>
    <col min="8964" max="8964" width="11.7109375" style="134" customWidth="1"/>
    <col min="8965" max="8965" width="85.7109375" style="134" customWidth="1"/>
    <col min="8966" max="8966" width="7.7109375" style="134" customWidth="1"/>
    <col min="8967" max="8967" width="12.7109375" style="134" customWidth="1"/>
    <col min="8968" max="8969" width="15.7109375" style="134" customWidth="1"/>
    <col min="8970" max="8971" width="11.7109375" style="134" customWidth="1"/>
    <col min="8972" max="9216" width="8.5703125" style="134"/>
    <col min="9217" max="9217" width="11.7109375" style="134" customWidth="1"/>
    <col min="9218" max="9218" width="8.7109375" style="134" customWidth="1"/>
    <col min="9219" max="9219" width="3.7109375" style="134" customWidth="1"/>
    <col min="9220" max="9220" width="11.7109375" style="134" customWidth="1"/>
    <col min="9221" max="9221" width="85.7109375" style="134" customWidth="1"/>
    <col min="9222" max="9222" width="7.7109375" style="134" customWidth="1"/>
    <col min="9223" max="9223" width="12.7109375" style="134" customWidth="1"/>
    <col min="9224" max="9225" width="15.7109375" style="134" customWidth="1"/>
    <col min="9226" max="9227" width="11.7109375" style="134" customWidth="1"/>
    <col min="9228" max="9472" width="8.5703125" style="134"/>
    <col min="9473" max="9473" width="11.7109375" style="134" customWidth="1"/>
    <col min="9474" max="9474" width="8.7109375" style="134" customWidth="1"/>
    <col min="9475" max="9475" width="3.7109375" style="134" customWidth="1"/>
    <col min="9476" max="9476" width="11.7109375" style="134" customWidth="1"/>
    <col min="9477" max="9477" width="85.7109375" style="134" customWidth="1"/>
    <col min="9478" max="9478" width="7.7109375" style="134" customWidth="1"/>
    <col min="9479" max="9479" width="12.7109375" style="134" customWidth="1"/>
    <col min="9480" max="9481" width="15.7109375" style="134" customWidth="1"/>
    <col min="9482" max="9483" width="11.7109375" style="134" customWidth="1"/>
    <col min="9484" max="9728" width="8.5703125" style="134"/>
    <col min="9729" max="9729" width="11.7109375" style="134" customWidth="1"/>
    <col min="9730" max="9730" width="8.7109375" style="134" customWidth="1"/>
    <col min="9731" max="9731" width="3.7109375" style="134" customWidth="1"/>
    <col min="9732" max="9732" width="11.7109375" style="134" customWidth="1"/>
    <col min="9733" max="9733" width="85.7109375" style="134" customWidth="1"/>
    <col min="9734" max="9734" width="7.7109375" style="134" customWidth="1"/>
    <col min="9735" max="9735" width="12.7109375" style="134" customWidth="1"/>
    <col min="9736" max="9737" width="15.7109375" style="134" customWidth="1"/>
    <col min="9738" max="9739" width="11.7109375" style="134" customWidth="1"/>
    <col min="9740" max="9984" width="8.5703125" style="134"/>
    <col min="9985" max="9985" width="11.7109375" style="134" customWidth="1"/>
    <col min="9986" max="9986" width="8.7109375" style="134" customWidth="1"/>
    <col min="9987" max="9987" width="3.7109375" style="134" customWidth="1"/>
    <col min="9988" max="9988" width="11.7109375" style="134" customWidth="1"/>
    <col min="9989" max="9989" width="85.7109375" style="134" customWidth="1"/>
    <col min="9990" max="9990" width="7.7109375" style="134" customWidth="1"/>
    <col min="9991" max="9991" width="12.7109375" style="134" customWidth="1"/>
    <col min="9992" max="9993" width="15.7109375" style="134" customWidth="1"/>
    <col min="9994" max="9995" width="11.7109375" style="134" customWidth="1"/>
    <col min="9996" max="10240" width="8.5703125" style="134"/>
    <col min="10241" max="10241" width="11.7109375" style="134" customWidth="1"/>
    <col min="10242" max="10242" width="8.7109375" style="134" customWidth="1"/>
    <col min="10243" max="10243" width="3.7109375" style="134" customWidth="1"/>
    <col min="10244" max="10244" width="11.7109375" style="134" customWidth="1"/>
    <col min="10245" max="10245" width="85.7109375" style="134" customWidth="1"/>
    <col min="10246" max="10246" width="7.7109375" style="134" customWidth="1"/>
    <col min="10247" max="10247" width="12.7109375" style="134" customWidth="1"/>
    <col min="10248" max="10249" width="15.7109375" style="134" customWidth="1"/>
    <col min="10250" max="10251" width="11.7109375" style="134" customWidth="1"/>
    <col min="10252" max="10496" width="8.5703125" style="134"/>
    <col min="10497" max="10497" width="11.7109375" style="134" customWidth="1"/>
    <col min="10498" max="10498" width="8.7109375" style="134" customWidth="1"/>
    <col min="10499" max="10499" width="3.7109375" style="134" customWidth="1"/>
    <col min="10500" max="10500" width="11.7109375" style="134" customWidth="1"/>
    <col min="10501" max="10501" width="85.7109375" style="134" customWidth="1"/>
    <col min="10502" max="10502" width="7.7109375" style="134" customWidth="1"/>
    <col min="10503" max="10503" width="12.7109375" style="134" customWidth="1"/>
    <col min="10504" max="10505" width="15.7109375" style="134" customWidth="1"/>
    <col min="10506" max="10507" width="11.7109375" style="134" customWidth="1"/>
    <col min="10508" max="10752" width="8.5703125" style="134"/>
    <col min="10753" max="10753" width="11.7109375" style="134" customWidth="1"/>
    <col min="10754" max="10754" width="8.7109375" style="134" customWidth="1"/>
    <col min="10755" max="10755" width="3.7109375" style="134" customWidth="1"/>
    <col min="10756" max="10756" width="11.7109375" style="134" customWidth="1"/>
    <col min="10757" max="10757" width="85.7109375" style="134" customWidth="1"/>
    <col min="10758" max="10758" width="7.7109375" style="134" customWidth="1"/>
    <col min="10759" max="10759" width="12.7109375" style="134" customWidth="1"/>
    <col min="10760" max="10761" width="15.7109375" style="134" customWidth="1"/>
    <col min="10762" max="10763" width="11.7109375" style="134" customWidth="1"/>
    <col min="10764" max="11008" width="8.5703125" style="134"/>
    <col min="11009" max="11009" width="11.7109375" style="134" customWidth="1"/>
    <col min="11010" max="11010" width="8.7109375" style="134" customWidth="1"/>
    <col min="11011" max="11011" width="3.7109375" style="134" customWidth="1"/>
    <col min="11012" max="11012" width="11.7109375" style="134" customWidth="1"/>
    <col min="11013" max="11013" width="85.7109375" style="134" customWidth="1"/>
    <col min="11014" max="11014" width="7.7109375" style="134" customWidth="1"/>
    <col min="11015" max="11015" width="12.7109375" style="134" customWidth="1"/>
    <col min="11016" max="11017" width="15.7109375" style="134" customWidth="1"/>
    <col min="11018" max="11019" width="11.7109375" style="134" customWidth="1"/>
    <col min="11020" max="11264" width="8.5703125" style="134"/>
    <col min="11265" max="11265" width="11.7109375" style="134" customWidth="1"/>
    <col min="11266" max="11266" width="8.7109375" style="134" customWidth="1"/>
    <col min="11267" max="11267" width="3.7109375" style="134" customWidth="1"/>
    <col min="11268" max="11268" width="11.7109375" style="134" customWidth="1"/>
    <col min="11269" max="11269" width="85.7109375" style="134" customWidth="1"/>
    <col min="11270" max="11270" width="7.7109375" style="134" customWidth="1"/>
    <col min="11271" max="11271" width="12.7109375" style="134" customWidth="1"/>
    <col min="11272" max="11273" width="15.7109375" style="134" customWidth="1"/>
    <col min="11274" max="11275" width="11.7109375" style="134" customWidth="1"/>
    <col min="11276" max="11520" width="8.5703125" style="134"/>
    <col min="11521" max="11521" width="11.7109375" style="134" customWidth="1"/>
    <col min="11522" max="11522" width="8.7109375" style="134" customWidth="1"/>
    <col min="11523" max="11523" width="3.7109375" style="134" customWidth="1"/>
    <col min="11524" max="11524" width="11.7109375" style="134" customWidth="1"/>
    <col min="11525" max="11525" width="85.7109375" style="134" customWidth="1"/>
    <col min="11526" max="11526" width="7.7109375" style="134" customWidth="1"/>
    <col min="11527" max="11527" width="12.7109375" style="134" customWidth="1"/>
    <col min="11528" max="11529" width="15.7109375" style="134" customWidth="1"/>
    <col min="11530" max="11531" width="11.7109375" style="134" customWidth="1"/>
    <col min="11532" max="11776" width="8.5703125" style="134"/>
    <col min="11777" max="11777" width="11.7109375" style="134" customWidth="1"/>
    <col min="11778" max="11778" width="8.7109375" style="134" customWidth="1"/>
    <col min="11779" max="11779" width="3.7109375" style="134" customWidth="1"/>
    <col min="11780" max="11780" width="11.7109375" style="134" customWidth="1"/>
    <col min="11781" max="11781" width="85.7109375" style="134" customWidth="1"/>
    <col min="11782" max="11782" width="7.7109375" style="134" customWidth="1"/>
    <col min="11783" max="11783" width="12.7109375" style="134" customWidth="1"/>
    <col min="11784" max="11785" width="15.7109375" style="134" customWidth="1"/>
    <col min="11786" max="11787" width="11.7109375" style="134" customWidth="1"/>
    <col min="11788" max="12032" width="8.5703125" style="134"/>
    <col min="12033" max="12033" width="11.7109375" style="134" customWidth="1"/>
    <col min="12034" max="12034" width="8.7109375" style="134" customWidth="1"/>
    <col min="12035" max="12035" width="3.7109375" style="134" customWidth="1"/>
    <col min="12036" max="12036" width="11.7109375" style="134" customWidth="1"/>
    <col min="12037" max="12037" width="85.7109375" style="134" customWidth="1"/>
    <col min="12038" max="12038" width="7.7109375" style="134" customWidth="1"/>
    <col min="12039" max="12039" width="12.7109375" style="134" customWidth="1"/>
    <col min="12040" max="12041" width="15.7109375" style="134" customWidth="1"/>
    <col min="12042" max="12043" width="11.7109375" style="134" customWidth="1"/>
    <col min="12044" max="12288" width="8.5703125" style="134"/>
    <col min="12289" max="12289" width="11.7109375" style="134" customWidth="1"/>
    <col min="12290" max="12290" width="8.7109375" style="134" customWidth="1"/>
    <col min="12291" max="12291" width="3.7109375" style="134" customWidth="1"/>
    <col min="12292" max="12292" width="11.7109375" style="134" customWidth="1"/>
    <col min="12293" max="12293" width="85.7109375" style="134" customWidth="1"/>
    <col min="12294" max="12294" width="7.7109375" style="134" customWidth="1"/>
    <col min="12295" max="12295" width="12.7109375" style="134" customWidth="1"/>
    <col min="12296" max="12297" width="15.7109375" style="134" customWidth="1"/>
    <col min="12298" max="12299" width="11.7109375" style="134" customWidth="1"/>
    <col min="12300" max="12544" width="8.5703125" style="134"/>
    <col min="12545" max="12545" width="11.7109375" style="134" customWidth="1"/>
    <col min="12546" max="12546" width="8.7109375" style="134" customWidth="1"/>
    <col min="12547" max="12547" width="3.7109375" style="134" customWidth="1"/>
    <col min="12548" max="12548" width="11.7109375" style="134" customWidth="1"/>
    <col min="12549" max="12549" width="85.7109375" style="134" customWidth="1"/>
    <col min="12550" max="12550" width="7.7109375" style="134" customWidth="1"/>
    <col min="12551" max="12551" width="12.7109375" style="134" customWidth="1"/>
    <col min="12552" max="12553" width="15.7109375" style="134" customWidth="1"/>
    <col min="12554" max="12555" width="11.7109375" style="134" customWidth="1"/>
    <col min="12556" max="12800" width="8.5703125" style="134"/>
    <col min="12801" max="12801" width="11.7109375" style="134" customWidth="1"/>
    <col min="12802" max="12802" width="8.7109375" style="134" customWidth="1"/>
    <col min="12803" max="12803" width="3.7109375" style="134" customWidth="1"/>
    <col min="12804" max="12804" width="11.7109375" style="134" customWidth="1"/>
    <col min="12805" max="12805" width="85.7109375" style="134" customWidth="1"/>
    <col min="12806" max="12806" width="7.7109375" style="134" customWidth="1"/>
    <col min="12807" max="12807" width="12.7109375" style="134" customWidth="1"/>
    <col min="12808" max="12809" width="15.7109375" style="134" customWidth="1"/>
    <col min="12810" max="12811" width="11.7109375" style="134" customWidth="1"/>
    <col min="12812" max="13056" width="8.5703125" style="134"/>
    <col min="13057" max="13057" width="11.7109375" style="134" customWidth="1"/>
    <col min="13058" max="13058" width="8.7109375" style="134" customWidth="1"/>
    <col min="13059" max="13059" width="3.7109375" style="134" customWidth="1"/>
    <col min="13060" max="13060" width="11.7109375" style="134" customWidth="1"/>
    <col min="13061" max="13061" width="85.7109375" style="134" customWidth="1"/>
    <col min="13062" max="13062" width="7.7109375" style="134" customWidth="1"/>
    <col min="13063" max="13063" width="12.7109375" style="134" customWidth="1"/>
    <col min="13064" max="13065" width="15.7109375" style="134" customWidth="1"/>
    <col min="13066" max="13067" width="11.7109375" style="134" customWidth="1"/>
    <col min="13068" max="13312" width="8.5703125" style="134"/>
    <col min="13313" max="13313" width="11.7109375" style="134" customWidth="1"/>
    <col min="13314" max="13314" width="8.7109375" style="134" customWidth="1"/>
    <col min="13315" max="13315" width="3.7109375" style="134" customWidth="1"/>
    <col min="13316" max="13316" width="11.7109375" style="134" customWidth="1"/>
    <col min="13317" max="13317" width="85.7109375" style="134" customWidth="1"/>
    <col min="13318" max="13318" width="7.7109375" style="134" customWidth="1"/>
    <col min="13319" max="13319" width="12.7109375" style="134" customWidth="1"/>
    <col min="13320" max="13321" width="15.7109375" style="134" customWidth="1"/>
    <col min="13322" max="13323" width="11.7109375" style="134" customWidth="1"/>
    <col min="13324" max="13568" width="8.5703125" style="134"/>
    <col min="13569" max="13569" width="11.7109375" style="134" customWidth="1"/>
    <col min="13570" max="13570" width="8.7109375" style="134" customWidth="1"/>
    <col min="13571" max="13571" width="3.7109375" style="134" customWidth="1"/>
    <col min="13572" max="13572" width="11.7109375" style="134" customWidth="1"/>
    <col min="13573" max="13573" width="85.7109375" style="134" customWidth="1"/>
    <col min="13574" max="13574" width="7.7109375" style="134" customWidth="1"/>
    <col min="13575" max="13575" width="12.7109375" style="134" customWidth="1"/>
    <col min="13576" max="13577" width="15.7109375" style="134" customWidth="1"/>
    <col min="13578" max="13579" width="11.7109375" style="134" customWidth="1"/>
    <col min="13580" max="13824" width="8.5703125" style="134"/>
    <col min="13825" max="13825" width="11.7109375" style="134" customWidth="1"/>
    <col min="13826" max="13826" width="8.7109375" style="134" customWidth="1"/>
    <col min="13827" max="13827" width="3.7109375" style="134" customWidth="1"/>
    <col min="13828" max="13828" width="11.7109375" style="134" customWidth="1"/>
    <col min="13829" max="13829" width="85.7109375" style="134" customWidth="1"/>
    <col min="13830" max="13830" width="7.7109375" style="134" customWidth="1"/>
    <col min="13831" max="13831" width="12.7109375" style="134" customWidth="1"/>
    <col min="13832" max="13833" width="15.7109375" style="134" customWidth="1"/>
    <col min="13834" max="13835" width="11.7109375" style="134" customWidth="1"/>
    <col min="13836" max="14080" width="8.5703125" style="134"/>
    <col min="14081" max="14081" width="11.7109375" style="134" customWidth="1"/>
    <col min="14082" max="14082" width="8.7109375" style="134" customWidth="1"/>
    <col min="14083" max="14083" width="3.7109375" style="134" customWidth="1"/>
    <col min="14084" max="14084" width="11.7109375" style="134" customWidth="1"/>
    <col min="14085" max="14085" width="85.7109375" style="134" customWidth="1"/>
    <col min="14086" max="14086" width="7.7109375" style="134" customWidth="1"/>
    <col min="14087" max="14087" width="12.7109375" style="134" customWidth="1"/>
    <col min="14088" max="14089" width="15.7109375" style="134" customWidth="1"/>
    <col min="14090" max="14091" width="11.7109375" style="134" customWidth="1"/>
    <col min="14092" max="14336" width="8.5703125" style="134"/>
    <col min="14337" max="14337" width="11.7109375" style="134" customWidth="1"/>
    <col min="14338" max="14338" width="8.7109375" style="134" customWidth="1"/>
    <col min="14339" max="14339" width="3.7109375" style="134" customWidth="1"/>
    <col min="14340" max="14340" width="11.7109375" style="134" customWidth="1"/>
    <col min="14341" max="14341" width="85.7109375" style="134" customWidth="1"/>
    <col min="14342" max="14342" width="7.7109375" style="134" customWidth="1"/>
    <col min="14343" max="14343" width="12.7109375" style="134" customWidth="1"/>
    <col min="14344" max="14345" width="15.7109375" style="134" customWidth="1"/>
    <col min="14346" max="14347" width="11.7109375" style="134" customWidth="1"/>
    <col min="14348" max="14592" width="8.5703125" style="134"/>
    <col min="14593" max="14593" width="11.7109375" style="134" customWidth="1"/>
    <col min="14594" max="14594" width="8.7109375" style="134" customWidth="1"/>
    <col min="14595" max="14595" width="3.7109375" style="134" customWidth="1"/>
    <col min="14596" max="14596" width="11.7109375" style="134" customWidth="1"/>
    <col min="14597" max="14597" width="85.7109375" style="134" customWidth="1"/>
    <col min="14598" max="14598" width="7.7109375" style="134" customWidth="1"/>
    <col min="14599" max="14599" width="12.7109375" style="134" customWidth="1"/>
    <col min="14600" max="14601" width="15.7109375" style="134" customWidth="1"/>
    <col min="14602" max="14603" width="11.7109375" style="134" customWidth="1"/>
    <col min="14604" max="14848" width="8.5703125" style="134"/>
    <col min="14849" max="14849" width="11.7109375" style="134" customWidth="1"/>
    <col min="14850" max="14850" width="8.7109375" style="134" customWidth="1"/>
    <col min="14851" max="14851" width="3.7109375" style="134" customWidth="1"/>
    <col min="14852" max="14852" width="11.7109375" style="134" customWidth="1"/>
    <col min="14853" max="14853" width="85.7109375" style="134" customWidth="1"/>
    <col min="14854" max="14854" width="7.7109375" style="134" customWidth="1"/>
    <col min="14855" max="14855" width="12.7109375" style="134" customWidth="1"/>
    <col min="14856" max="14857" width="15.7109375" style="134" customWidth="1"/>
    <col min="14858" max="14859" width="11.7109375" style="134" customWidth="1"/>
    <col min="14860" max="15104" width="8.5703125" style="134"/>
    <col min="15105" max="15105" width="11.7109375" style="134" customWidth="1"/>
    <col min="15106" max="15106" width="8.7109375" style="134" customWidth="1"/>
    <col min="15107" max="15107" width="3.7109375" style="134" customWidth="1"/>
    <col min="15108" max="15108" width="11.7109375" style="134" customWidth="1"/>
    <col min="15109" max="15109" width="85.7109375" style="134" customWidth="1"/>
    <col min="15110" max="15110" width="7.7109375" style="134" customWidth="1"/>
    <col min="15111" max="15111" width="12.7109375" style="134" customWidth="1"/>
    <col min="15112" max="15113" width="15.7109375" style="134" customWidth="1"/>
    <col min="15114" max="15115" width="11.7109375" style="134" customWidth="1"/>
    <col min="15116" max="15360" width="8.5703125" style="134"/>
    <col min="15361" max="15361" width="11.7109375" style="134" customWidth="1"/>
    <col min="15362" max="15362" width="8.7109375" style="134" customWidth="1"/>
    <col min="15363" max="15363" width="3.7109375" style="134" customWidth="1"/>
    <col min="15364" max="15364" width="11.7109375" style="134" customWidth="1"/>
    <col min="15365" max="15365" width="85.7109375" style="134" customWidth="1"/>
    <col min="15366" max="15366" width="7.7109375" style="134" customWidth="1"/>
    <col min="15367" max="15367" width="12.7109375" style="134" customWidth="1"/>
    <col min="15368" max="15369" width="15.7109375" style="134" customWidth="1"/>
    <col min="15370" max="15371" width="11.7109375" style="134" customWidth="1"/>
    <col min="15372" max="15616" width="8.5703125" style="134"/>
    <col min="15617" max="15617" width="11.7109375" style="134" customWidth="1"/>
    <col min="15618" max="15618" width="8.7109375" style="134" customWidth="1"/>
    <col min="15619" max="15619" width="3.7109375" style="134" customWidth="1"/>
    <col min="15620" max="15620" width="11.7109375" style="134" customWidth="1"/>
    <col min="15621" max="15621" width="85.7109375" style="134" customWidth="1"/>
    <col min="15622" max="15622" width="7.7109375" style="134" customWidth="1"/>
    <col min="15623" max="15623" width="12.7109375" style="134" customWidth="1"/>
    <col min="15624" max="15625" width="15.7109375" style="134" customWidth="1"/>
    <col min="15626" max="15627" width="11.7109375" style="134" customWidth="1"/>
    <col min="15628" max="15872" width="8.5703125" style="134"/>
    <col min="15873" max="15873" width="11.7109375" style="134" customWidth="1"/>
    <col min="15874" max="15874" width="8.7109375" style="134" customWidth="1"/>
    <col min="15875" max="15875" width="3.7109375" style="134" customWidth="1"/>
    <col min="15876" max="15876" width="11.7109375" style="134" customWidth="1"/>
    <col min="15877" max="15877" width="85.7109375" style="134" customWidth="1"/>
    <col min="15878" max="15878" width="7.7109375" style="134" customWidth="1"/>
    <col min="15879" max="15879" width="12.7109375" style="134" customWidth="1"/>
    <col min="15880" max="15881" width="15.7109375" style="134" customWidth="1"/>
    <col min="15882" max="15883" width="11.7109375" style="134" customWidth="1"/>
    <col min="15884" max="16128" width="8.5703125" style="134"/>
    <col min="16129" max="16129" width="11.7109375" style="134" customWidth="1"/>
    <col min="16130" max="16130" width="8.7109375" style="134" customWidth="1"/>
    <col min="16131" max="16131" width="3.7109375" style="134" customWidth="1"/>
    <col min="16132" max="16132" width="11.7109375" style="134" customWidth="1"/>
    <col min="16133" max="16133" width="85.7109375" style="134" customWidth="1"/>
    <col min="16134" max="16134" width="7.7109375" style="134" customWidth="1"/>
    <col min="16135" max="16135" width="12.7109375" style="134" customWidth="1"/>
    <col min="16136" max="16137" width="15.7109375" style="134" customWidth="1"/>
    <col min="16138" max="16139" width="11.7109375" style="134" customWidth="1"/>
    <col min="16140" max="16384" width="8.5703125" style="134"/>
  </cols>
  <sheetData>
    <row r="1" spans="1:15" x14ac:dyDescent="0.2">
      <c r="A1" s="308"/>
      <c r="B1" s="308"/>
      <c r="C1" s="308"/>
      <c r="D1" s="308"/>
      <c r="E1" s="308"/>
      <c r="F1" s="308"/>
      <c r="G1" s="308"/>
      <c r="H1" s="308"/>
      <c r="I1" s="308"/>
      <c r="J1" s="133"/>
      <c r="K1" s="133"/>
      <c r="L1" s="133"/>
      <c r="M1" s="133"/>
      <c r="N1" s="133"/>
      <c r="O1" s="133"/>
    </row>
    <row r="2" spans="1:15" x14ac:dyDescent="0.2">
      <c r="A2" s="308"/>
      <c r="B2" s="308"/>
      <c r="C2" s="308"/>
      <c r="D2" s="308"/>
      <c r="E2" s="308"/>
      <c r="F2" s="308"/>
      <c r="G2" s="308"/>
      <c r="H2" s="308"/>
      <c r="I2" s="308"/>
      <c r="J2" s="133"/>
      <c r="K2" s="133"/>
      <c r="L2" s="133"/>
      <c r="M2" s="133"/>
      <c r="N2" s="133"/>
      <c r="O2" s="133"/>
    </row>
    <row r="3" spans="1:15" x14ac:dyDescent="0.2">
      <c r="A3" s="308" t="s">
        <v>83</v>
      </c>
      <c r="B3" s="308"/>
      <c r="C3" s="308"/>
      <c r="D3" s="308"/>
      <c r="E3" s="308"/>
      <c r="F3" s="308"/>
      <c r="G3" s="308"/>
      <c r="H3" s="308"/>
      <c r="I3" s="308"/>
      <c r="J3" s="133"/>
      <c r="K3" s="133"/>
      <c r="L3" s="133"/>
      <c r="M3" s="133"/>
      <c r="N3" s="133"/>
      <c r="O3" s="133"/>
    </row>
    <row r="4" spans="1:15" x14ac:dyDescent="0.2">
      <c r="A4" s="308" t="s">
        <v>84</v>
      </c>
      <c r="B4" s="308"/>
      <c r="C4" s="308"/>
      <c r="D4" s="308"/>
      <c r="E4" s="308"/>
      <c r="F4" s="308"/>
      <c r="G4" s="308"/>
      <c r="H4" s="308"/>
      <c r="I4" s="308"/>
      <c r="J4" s="133"/>
      <c r="K4" s="133"/>
      <c r="L4" s="133"/>
      <c r="M4" s="133"/>
      <c r="N4" s="133"/>
      <c r="O4" s="133"/>
    </row>
    <row r="5" spans="1:15" x14ac:dyDescent="0.2">
      <c r="A5" s="309" t="s">
        <v>85</v>
      </c>
      <c r="B5" s="309"/>
      <c r="C5" s="309"/>
      <c r="D5" s="309"/>
      <c r="E5" s="309"/>
      <c r="F5" s="309"/>
      <c r="G5" s="309"/>
      <c r="H5" s="309"/>
      <c r="I5" s="309"/>
      <c r="J5" s="135"/>
      <c r="K5" s="135"/>
      <c r="L5" s="136"/>
      <c r="M5" s="136"/>
      <c r="N5" s="136"/>
      <c r="O5" s="136"/>
    </row>
    <row r="6" spans="1:15" ht="13.5" thickBot="1" x14ac:dyDescent="0.25">
      <c r="A6" s="307"/>
      <c r="B6" s="307"/>
      <c r="C6" s="307"/>
      <c r="D6" s="307"/>
      <c r="E6" s="307"/>
      <c r="F6" s="307"/>
      <c r="G6" s="307"/>
      <c r="H6" s="307"/>
      <c r="I6" s="307"/>
      <c r="J6" s="133"/>
      <c r="K6" s="133"/>
      <c r="L6" s="137"/>
      <c r="M6" s="137"/>
      <c r="N6" s="137"/>
      <c r="O6" s="137"/>
    </row>
    <row r="7" spans="1:15" ht="13.5" thickTop="1" x14ac:dyDescent="0.2">
      <c r="A7" s="308"/>
      <c r="B7" s="308"/>
      <c r="C7" s="308"/>
      <c r="D7" s="308"/>
      <c r="E7" s="308"/>
      <c r="F7" s="308"/>
      <c r="G7" s="308"/>
      <c r="H7" s="308"/>
      <c r="I7" s="308"/>
      <c r="J7" s="133"/>
      <c r="K7" s="133"/>
      <c r="L7" s="137"/>
      <c r="M7" s="137"/>
      <c r="N7" s="137"/>
      <c r="O7" s="137"/>
    </row>
    <row r="8" spans="1:15" x14ac:dyDescent="0.2">
      <c r="A8" s="310" t="s">
        <v>103</v>
      </c>
      <c r="B8" s="310"/>
      <c r="C8" s="310"/>
      <c r="D8" s="310"/>
      <c r="E8" s="310"/>
      <c r="F8" s="310"/>
      <c r="G8" s="310"/>
      <c r="H8" s="310"/>
      <c r="I8" s="310"/>
      <c r="J8" s="137"/>
      <c r="K8" s="137"/>
      <c r="L8" s="137"/>
      <c r="M8" s="137"/>
      <c r="N8" s="137"/>
      <c r="O8" s="137"/>
    </row>
    <row r="9" spans="1:15" s="16" customFormat="1" ht="30" customHeight="1" x14ac:dyDescent="0.2">
      <c r="A9" s="240" t="s">
        <v>497</v>
      </c>
      <c r="B9" s="240"/>
      <c r="C9" s="240"/>
      <c r="D9" s="240"/>
      <c r="E9" s="240"/>
      <c r="F9" s="240"/>
      <c r="G9" s="240"/>
      <c r="H9" s="240"/>
      <c r="I9" s="240"/>
      <c r="J9" s="205"/>
    </row>
    <row r="10" spans="1:15" s="16" customFormat="1" ht="15" customHeight="1" x14ac:dyDescent="0.2">
      <c r="A10" s="17"/>
      <c r="B10" s="17"/>
      <c r="C10" s="17"/>
      <c r="D10" s="17"/>
      <c r="E10" s="17"/>
      <c r="F10" s="17"/>
      <c r="G10" s="17"/>
      <c r="H10" s="17"/>
      <c r="I10" s="17"/>
      <c r="J10" s="17"/>
    </row>
    <row r="11" spans="1:15" s="16" customFormat="1" ht="15" customHeight="1" x14ac:dyDescent="0.2">
      <c r="A11" s="18"/>
      <c r="B11" s="19" t="s">
        <v>498</v>
      </c>
      <c r="C11" s="20" t="s">
        <v>499</v>
      </c>
      <c r="D11" s="99"/>
      <c r="E11" s="100"/>
      <c r="F11" s="22"/>
      <c r="G11" s="18"/>
      <c r="H11" s="218"/>
      <c r="I11" s="218"/>
      <c r="J11" s="23"/>
    </row>
    <row r="12" spans="1:15" s="29" customFormat="1" ht="15" customHeight="1" x14ac:dyDescent="0.2">
      <c r="A12" s="24"/>
      <c r="B12" s="25"/>
      <c r="C12" s="26"/>
      <c r="E12" s="24"/>
      <c r="F12" s="28"/>
      <c r="G12" s="24"/>
      <c r="H12" s="25"/>
      <c r="I12" s="25"/>
      <c r="J12" s="23"/>
    </row>
    <row r="13" spans="1:15" s="16" customFormat="1" ht="15" customHeight="1" x14ac:dyDescent="0.2">
      <c r="A13" s="18"/>
      <c r="B13" s="19" t="s">
        <v>87</v>
      </c>
      <c r="C13" s="30" t="s">
        <v>196</v>
      </c>
      <c r="D13" s="99"/>
      <c r="E13" s="99"/>
      <c r="G13" s="101"/>
      <c r="H13" s="23"/>
    </row>
    <row r="14" spans="1:15" s="16" customFormat="1" ht="15" customHeight="1" x14ac:dyDescent="0.2">
      <c r="A14" s="18"/>
      <c r="B14" s="19" t="s">
        <v>88</v>
      </c>
      <c r="C14" s="30" t="s">
        <v>197</v>
      </c>
      <c r="D14" s="99"/>
      <c r="E14" s="99"/>
      <c r="G14" s="101"/>
      <c r="H14" s="23"/>
    </row>
    <row r="15" spans="1:15" s="16" customFormat="1" ht="15" customHeight="1" x14ac:dyDescent="0.2">
      <c r="A15" s="18"/>
      <c r="B15" s="19" t="s">
        <v>89</v>
      </c>
      <c r="C15" s="30" t="s">
        <v>198</v>
      </c>
      <c r="D15" s="99"/>
      <c r="E15" s="99"/>
      <c r="G15" s="101"/>
      <c r="H15" s="23"/>
    </row>
    <row r="16" spans="1:15" x14ac:dyDescent="0.2">
      <c r="A16" s="138"/>
      <c r="B16" s="138"/>
      <c r="C16" s="138"/>
      <c r="D16" s="138"/>
      <c r="E16" s="138"/>
      <c r="F16" s="138"/>
      <c r="G16" s="138"/>
      <c r="H16" s="138"/>
      <c r="I16" s="138"/>
      <c r="J16" s="137"/>
      <c r="K16" s="137"/>
      <c r="L16" s="137"/>
      <c r="M16" s="137"/>
      <c r="N16" s="137"/>
      <c r="O16" s="137"/>
    </row>
    <row r="17" spans="1:11" s="142" customFormat="1" ht="12.75" customHeight="1" x14ac:dyDescent="0.2">
      <c r="A17" s="139" t="s">
        <v>104</v>
      </c>
      <c r="B17" s="287" t="s">
        <v>188</v>
      </c>
      <c r="C17" s="288"/>
      <c r="D17" s="289" t="s">
        <v>454</v>
      </c>
      <c r="E17" s="290"/>
      <c r="F17" s="290"/>
      <c r="G17" s="290"/>
      <c r="H17" s="290"/>
      <c r="I17" s="291"/>
      <c r="J17" s="140"/>
      <c r="K17" s="141"/>
    </row>
    <row r="18" spans="1:11" s="142" customFormat="1" ht="12.75" customHeight="1" x14ac:dyDescent="0.2">
      <c r="A18" s="271" t="s">
        <v>105</v>
      </c>
      <c r="B18" s="272"/>
      <c r="C18" s="273"/>
      <c r="D18" s="143" t="s">
        <v>99</v>
      </c>
      <c r="E18" s="144">
        <v>99855</v>
      </c>
      <c r="F18" s="274" t="s">
        <v>106</v>
      </c>
      <c r="G18" s="275"/>
      <c r="H18" s="276"/>
      <c r="I18" s="139">
        <f>I23+I24+I25+I26+I27+I22</f>
        <v>0</v>
      </c>
      <c r="J18" s="140"/>
      <c r="K18" s="141"/>
    </row>
    <row r="19" spans="1:11" s="142" customFormat="1" x14ac:dyDescent="0.2">
      <c r="A19" s="277" t="s">
        <v>98</v>
      </c>
      <c r="B19" s="278"/>
      <c r="C19" s="279"/>
      <c r="D19" s="311" t="s">
        <v>107</v>
      </c>
      <c r="E19" s="312" t="s">
        <v>108</v>
      </c>
      <c r="F19" s="312" t="s">
        <v>79</v>
      </c>
      <c r="G19" s="312" t="s">
        <v>109</v>
      </c>
      <c r="H19" s="311" t="s">
        <v>110</v>
      </c>
      <c r="I19" s="311" t="s">
        <v>111</v>
      </c>
      <c r="J19" s="140"/>
      <c r="K19" s="141"/>
    </row>
    <row r="20" spans="1:11" s="142" customFormat="1" x14ac:dyDescent="0.2">
      <c r="A20" s="280"/>
      <c r="B20" s="281"/>
      <c r="C20" s="282"/>
      <c r="D20" s="311"/>
      <c r="E20" s="312"/>
      <c r="F20" s="312"/>
      <c r="G20" s="312"/>
      <c r="H20" s="311"/>
      <c r="I20" s="311"/>
      <c r="J20" s="140"/>
      <c r="K20" s="141"/>
    </row>
    <row r="21" spans="1:11" s="142" customFormat="1" x14ac:dyDescent="0.2">
      <c r="A21" s="145" t="s">
        <v>112</v>
      </c>
      <c r="B21" s="313" t="s">
        <v>81</v>
      </c>
      <c r="C21" s="314"/>
      <c r="D21" s="311"/>
      <c r="E21" s="312"/>
      <c r="F21" s="312"/>
      <c r="G21" s="312"/>
      <c r="H21" s="311"/>
      <c r="I21" s="311"/>
      <c r="J21" s="140"/>
      <c r="K21" s="141"/>
    </row>
    <row r="22" spans="1:11" s="142" customFormat="1" ht="24" x14ac:dyDescent="0.2">
      <c r="A22" s="146"/>
      <c r="B22" s="147"/>
      <c r="C22" s="147"/>
      <c r="D22" s="146" t="s">
        <v>139</v>
      </c>
      <c r="E22" s="148" t="s">
        <v>447</v>
      </c>
      <c r="F22" s="146" t="s">
        <v>448</v>
      </c>
      <c r="G22" s="149">
        <v>6.5460000000000003</v>
      </c>
      <c r="H22" s="97"/>
      <c r="I22" s="150">
        <f>TRUNC((G22*H22),2)</f>
        <v>0</v>
      </c>
      <c r="J22" s="140"/>
      <c r="K22" s="141"/>
    </row>
    <row r="23" spans="1:11" s="142" customFormat="1" x14ac:dyDescent="0.2">
      <c r="A23" s="146"/>
      <c r="B23" s="147"/>
      <c r="C23" s="147"/>
      <c r="D23" s="146" t="s">
        <v>139</v>
      </c>
      <c r="E23" s="151" t="s">
        <v>449</v>
      </c>
      <c r="F23" s="152" t="s">
        <v>123</v>
      </c>
      <c r="G23" s="153">
        <v>8.0000000000000002E-3</v>
      </c>
      <c r="H23" s="97"/>
      <c r="I23" s="150">
        <f t="shared" ref="I23:I27" si="0">TRUNC((G23*H23),2)</f>
        <v>0</v>
      </c>
      <c r="J23" s="140"/>
      <c r="K23" s="141"/>
    </row>
    <row r="24" spans="1:11" s="142" customFormat="1" x14ac:dyDescent="0.2">
      <c r="A24" s="146"/>
      <c r="B24" s="147"/>
      <c r="C24" s="147"/>
      <c r="D24" s="146" t="s">
        <v>139</v>
      </c>
      <c r="E24" s="151" t="s">
        <v>450</v>
      </c>
      <c r="F24" s="152" t="s">
        <v>448</v>
      </c>
      <c r="G24" s="153">
        <v>2.1819999999999999</v>
      </c>
      <c r="H24" s="97"/>
      <c r="I24" s="150">
        <f t="shared" si="0"/>
        <v>0</v>
      </c>
      <c r="J24" s="140"/>
      <c r="K24" s="141"/>
    </row>
    <row r="25" spans="1:11" s="142" customFormat="1" ht="27" x14ac:dyDescent="0.2">
      <c r="A25" s="146"/>
      <c r="B25" s="147"/>
      <c r="C25" s="147"/>
      <c r="D25" s="146" t="s">
        <v>139</v>
      </c>
      <c r="E25" s="154" t="s">
        <v>451</v>
      </c>
      <c r="F25" s="155" t="s">
        <v>132</v>
      </c>
      <c r="G25" s="156">
        <v>2.0579999999999998</v>
      </c>
      <c r="H25" s="97"/>
      <c r="I25" s="150">
        <f t="shared" si="0"/>
        <v>0</v>
      </c>
      <c r="J25" s="140"/>
      <c r="K25" s="141"/>
    </row>
    <row r="26" spans="1:11" s="142" customFormat="1" x14ac:dyDescent="0.2">
      <c r="A26" s="146"/>
      <c r="B26" s="147"/>
      <c r="C26" s="147"/>
      <c r="D26" s="152" t="s">
        <v>140</v>
      </c>
      <c r="E26" s="151" t="s">
        <v>452</v>
      </c>
      <c r="F26" s="152" t="s">
        <v>142</v>
      </c>
      <c r="G26" s="153">
        <v>1.556</v>
      </c>
      <c r="H26" s="97"/>
      <c r="I26" s="150">
        <f t="shared" si="0"/>
        <v>0</v>
      </c>
      <c r="J26" s="140"/>
      <c r="K26" s="141"/>
    </row>
    <row r="27" spans="1:11" s="142" customFormat="1" x14ac:dyDescent="0.2">
      <c r="A27" s="146"/>
      <c r="B27" s="147"/>
      <c r="C27" s="147"/>
      <c r="D27" s="152" t="s">
        <v>140</v>
      </c>
      <c r="E27" s="151" t="s">
        <v>453</v>
      </c>
      <c r="F27" s="152" t="s">
        <v>142</v>
      </c>
      <c r="G27" s="153">
        <v>1.8959999999999999</v>
      </c>
      <c r="H27" s="97"/>
      <c r="I27" s="150">
        <f t="shared" si="0"/>
        <v>0</v>
      </c>
      <c r="J27" s="140"/>
      <c r="K27" s="141"/>
    </row>
    <row r="28" spans="1:11" s="142" customFormat="1" x14ac:dyDescent="0.2">
      <c r="A28" s="292" t="s">
        <v>113</v>
      </c>
      <c r="B28" s="293"/>
      <c r="C28" s="294"/>
      <c r="D28" s="301"/>
      <c r="E28" s="302"/>
      <c r="F28" s="302"/>
      <c r="G28" s="302"/>
      <c r="H28" s="302"/>
      <c r="I28" s="303"/>
      <c r="J28" s="140"/>
      <c r="K28" s="141"/>
    </row>
    <row r="29" spans="1:11" s="142" customFormat="1" x14ac:dyDescent="0.2">
      <c r="A29" s="295"/>
      <c r="B29" s="296"/>
      <c r="C29" s="297"/>
      <c r="D29" s="301"/>
      <c r="E29" s="302"/>
      <c r="F29" s="302"/>
      <c r="G29" s="302"/>
      <c r="H29" s="302"/>
      <c r="I29" s="303"/>
      <c r="J29" s="140"/>
      <c r="K29" s="141"/>
    </row>
    <row r="30" spans="1:11" s="142" customFormat="1" x14ac:dyDescent="0.2">
      <c r="A30" s="298"/>
      <c r="B30" s="299"/>
      <c r="C30" s="300"/>
      <c r="D30" s="301"/>
      <c r="E30" s="302"/>
      <c r="F30" s="302"/>
      <c r="G30" s="302"/>
      <c r="H30" s="302"/>
      <c r="I30" s="303"/>
      <c r="J30" s="140"/>
      <c r="K30" s="141"/>
    </row>
    <row r="31" spans="1:11" x14ac:dyDescent="0.2">
      <c r="A31" s="157"/>
      <c r="B31" s="157"/>
      <c r="C31" s="157"/>
      <c r="D31" s="158"/>
      <c r="E31" s="158"/>
      <c r="F31" s="158"/>
      <c r="G31" s="158"/>
      <c r="H31" s="158"/>
      <c r="I31" s="159"/>
      <c r="J31" s="160"/>
      <c r="K31" s="160"/>
    </row>
    <row r="32" spans="1:11" s="142" customFormat="1" ht="25.5" customHeight="1" x14ac:dyDescent="0.2">
      <c r="A32" s="139" t="s">
        <v>104</v>
      </c>
      <c r="B32" s="287" t="s">
        <v>27</v>
      </c>
      <c r="C32" s="288"/>
      <c r="D32" s="289" t="s">
        <v>494</v>
      </c>
      <c r="E32" s="290"/>
      <c r="F32" s="290"/>
      <c r="G32" s="290"/>
      <c r="H32" s="290"/>
      <c r="I32" s="291"/>
      <c r="J32" s="140"/>
      <c r="K32" s="141"/>
    </row>
    <row r="33" spans="1:11" s="142" customFormat="1" ht="12.75" customHeight="1" x14ac:dyDescent="0.2">
      <c r="A33" s="271" t="s">
        <v>105</v>
      </c>
      <c r="B33" s="272"/>
      <c r="C33" s="273"/>
      <c r="D33" s="143"/>
      <c r="E33" s="144"/>
      <c r="F33" s="274" t="s">
        <v>106</v>
      </c>
      <c r="G33" s="275"/>
      <c r="H33" s="276"/>
      <c r="I33" s="139">
        <f>I37+I38</f>
        <v>0</v>
      </c>
      <c r="J33" s="140"/>
      <c r="K33" s="141"/>
    </row>
    <row r="34" spans="1:11" s="142" customFormat="1" ht="12.75" customHeight="1" x14ac:dyDescent="0.2">
      <c r="A34" s="277" t="s">
        <v>98</v>
      </c>
      <c r="B34" s="278"/>
      <c r="C34" s="279"/>
      <c r="D34" s="283" t="s">
        <v>107</v>
      </c>
      <c r="E34" s="284" t="s">
        <v>108</v>
      </c>
      <c r="F34" s="284" t="s">
        <v>79</v>
      </c>
      <c r="G34" s="284" t="s">
        <v>109</v>
      </c>
      <c r="H34" s="283" t="s">
        <v>110</v>
      </c>
      <c r="I34" s="283" t="s">
        <v>111</v>
      </c>
      <c r="J34" s="140"/>
      <c r="K34" s="141"/>
    </row>
    <row r="35" spans="1:11" s="142" customFormat="1" x14ac:dyDescent="0.2">
      <c r="A35" s="280"/>
      <c r="B35" s="281"/>
      <c r="C35" s="282"/>
      <c r="D35" s="283"/>
      <c r="E35" s="284"/>
      <c r="F35" s="284"/>
      <c r="G35" s="284"/>
      <c r="H35" s="283"/>
      <c r="I35" s="283"/>
      <c r="J35" s="140"/>
      <c r="K35" s="141"/>
    </row>
    <row r="36" spans="1:11" s="142" customFormat="1" x14ac:dyDescent="0.2">
      <c r="A36" s="161" t="s">
        <v>112</v>
      </c>
      <c r="B36" s="285" t="s">
        <v>81</v>
      </c>
      <c r="C36" s="286"/>
      <c r="D36" s="283"/>
      <c r="E36" s="284"/>
      <c r="F36" s="284"/>
      <c r="G36" s="284"/>
      <c r="H36" s="283"/>
      <c r="I36" s="283"/>
      <c r="J36" s="140"/>
      <c r="K36" s="141"/>
    </row>
    <row r="37" spans="1:11" s="142" customFormat="1" ht="24" x14ac:dyDescent="0.2">
      <c r="A37" s="146"/>
      <c r="B37" s="147"/>
      <c r="C37" s="147"/>
      <c r="D37" s="146" t="s">
        <v>139</v>
      </c>
      <c r="E37" s="148" t="s">
        <v>495</v>
      </c>
      <c r="F37" s="146" t="s">
        <v>122</v>
      </c>
      <c r="G37" s="149">
        <v>1</v>
      </c>
      <c r="H37" s="177"/>
      <c r="I37" s="162">
        <f>TRUNC((G37*H37),2)</f>
        <v>0</v>
      </c>
      <c r="J37" s="140"/>
      <c r="K37" s="141"/>
    </row>
    <row r="38" spans="1:11" s="142" customFormat="1" ht="24" x14ac:dyDescent="0.2">
      <c r="A38" s="146"/>
      <c r="B38" s="147"/>
      <c r="C38" s="147"/>
      <c r="D38" s="146" t="s">
        <v>139</v>
      </c>
      <c r="E38" s="163" t="s">
        <v>496</v>
      </c>
      <c r="F38" s="155" t="s">
        <v>122</v>
      </c>
      <c r="G38" s="156">
        <v>1</v>
      </c>
      <c r="H38" s="177"/>
      <c r="I38" s="162">
        <f t="shared" ref="I38" si="1">TRUNC((G38*H38),2)</f>
        <v>0</v>
      </c>
      <c r="J38" s="140"/>
      <c r="K38" s="141"/>
    </row>
    <row r="39" spans="1:11" s="142" customFormat="1" x14ac:dyDescent="0.2">
      <c r="A39" s="292" t="s">
        <v>113</v>
      </c>
      <c r="B39" s="293"/>
      <c r="C39" s="294"/>
      <c r="D39" s="301"/>
      <c r="E39" s="302"/>
      <c r="F39" s="302"/>
      <c r="G39" s="302"/>
      <c r="H39" s="302"/>
      <c r="I39" s="303"/>
      <c r="J39" s="140"/>
      <c r="K39" s="141"/>
    </row>
    <row r="40" spans="1:11" s="142" customFormat="1" x14ac:dyDescent="0.2">
      <c r="A40" s="295"/>
      <c r="B40" s="296"/>
      <c r="C40" s="297"/>
      <c r="D40" s="301"/>
      <c r="E40" s="302"/>
      <c r="F40" s="302"/>
      <c r="G40" s="302"/>
      <c r="H40" s="302"/>
      <c r="I40" s="303"/>
      <c r="J40" s="140"/>
      <c r="K40" s="141"/>
    </row>
    <row r="41" spans="1:11" s="142" customFormat="1" x14ac:dyDescent="0.2">
      <c r="A41" s="298"/>
      <c r="B41" s="299"/>
      <c r="C41" s="300"/>
      <c r="D41" s="301"/>
      <c r="E41" s="302"/>
      <c r="F41" s="302"/>
      <c r="G41" s="302"/>
      <c r="H41" s="302"/>
      <c r="I41" s="303"/>
      <c r="J41" s="140"/>
      <c r="K41" s="141"/>
    </row>
    <row r="42" spans="1:11" x14ac:dyDescent="0.2">
      <c r="A42" s="157"/>
      <c r="B42" s="157"/>
      <c r="C42" s="157"/>
      <c r="D42" s="158"/>
      <c r="E42" s="158"/>
      <c r="F42" s="158"/>
      <c r="G42" s="158"/>
      <c r="H42" s="158"/>
      <c r="I42" s="159"/>
      <c r="J42" s="160"/>
      <c r="K42" s="160"/>
    </row>
    <row r="43" spans="1:11" s="142" customFormat="1" ht="25.5" customHeight="1" x14ac:dyDescent="0.2">
      <c r="A43" s="139" t="s">
        <v>104</v>
      </c>
      <c r="B43" s="287" t="s">
        <v>128</v>
      </c>
      <c r="C43" s="288"/>
      <c r="D43" s="289" t="s">
        <v>266</v>
      </c>
      <c r="E43" s="290"/>
      <c r="F43" s="290"/>
      <c r="G43" s="290"/>
      <c r="H43" s="290"/>
      <c r="I43" s="291"/>
      <c r="J43" s="140"/>
      <c r="K43" s="141"/>
    </row>
    <row r="44" spans="1:11" s="142" customFormat="1" ht="12.75" customHeight="1" x14ac:dyDescent="0.2">
      <c r="A44" s="271" t="s">
        <v>105</v>
      </c>
      <c r="B44" s="272"/>
      <c r="C44" s="273"/>
      <c r="D44" s="143" t="s">
        <v>99</v>
      </c>
      <c r="E44" s="144">
        <v>92981</v>
      </c>
      <c r="F44" s="274" t="s">
        <v>106</v>
      </c>
      <c r="G44" s="275"/>
      <c r="H44" s="276"/>
      <c r="I44" s="139">
        <f>I49+I50+I51+I48</f>
        <v>0</v>
      </c>
      <c r="J44" s="140"/>
      <c r="K44" s="141"/>
    </row>
    <row r="45" spans="1:11" s="142" customFormat="1" ht="12.75" customHeight="1" x14ac:dyDescent="0.2">
      <c r="A45" s="277" t="s">
        <v>98</v>
      </c>
      <c r="B45" s="278"/>
      <c r="C45" s="279"/>
      <c r="D45" s="283" t="s">
        <v>107</v>
      </c>
      <c r="E45" s="284" t="s">
        <v>108</v>
      </c>
      <c r="F45" s="284" t="s">
        <v>79</v>
      </c>
      <c r="G45" s="284" t="s">
        <v>109</v>
      </c>
      <c r="H45" s="283" t="s">
        <v>110</v>
      </c>
      <c r="I45" s="283" t="s">
        <v>111</v>
      </c>
      <c r="J45" s="140"/>
      <c r="K45" s="141"/>
    </row>
    <row r="46" spans="1:11" s="142" customFormat="1" x14ac:dyDescent="0.2">
      <c r="A46" s="280"/>
      <c r="B46" s="281"/>
      <c r="C46" s="282"/>
      <c r="D46" s="283"/>
      <c r="E46" s="284"/>
      <c r="F46" s="284"/>
      <c r="G46" s="284"/>
      <c r="H46" s="283"/>
      <c r="I46" s="283"/>
      <c r="J46" s="140"/>
      <c r="K46" s="141"/>
    </row>
    <row r="47" spans="1:11" s="142" customFormat="1" x14ac:dyDescent="0.2">
      <c r="A47" s="161" t="s">
        <v>112</v>
      </c>
      <c r="B47" s="285" t="s">
        <v>81</v>
      </c>
      <c r="C47" s="286"/>
      <c r="D47" s="283"/>
      <c r="E47" s="284"/>
      <c r="F47" s="284"/>
      <c r="G47" s="284"/>
      <c r="H47" s="283"/>
      <c r="I47" s="283"/>
      <c r="J47" s="140"/>
      <c r="K47" s="141"/>
    </row>
    <row r="48" spans="1:11" s="142" customFormat="1" ht="24" x14ac:dyDescent="0.2">
      <c r="A48" s="146"/>
      <c r="B48" s="147"/>
      <c r="C48" s="147"/>
      <c r="D48" s="146" t="s">
        <v>139</v>
      </c>
      <c r="E48" s="148" t="s">
        <v>473</v>
      </c>
      <c r="F48" s="146" t="s">
        <v>448</v>
      </c>
      <c r="G48" s="149">
        <v>1.0269999999999999</v>
      </c>
      <c r="H48" s="97"/>
      <c r="I48" s="162">
        <f>TRUNC((G48*H48),2)</f>
        <v>0</v>
      </c>
      <c r="J48" s="140"/>
      <c r="K48" s="141"/>
    </row>
    <row r="49" spans="1:11" s="142" customFormat="1" x14ac:dyDescent="0.2">
      <c r="A49" s="146"/>
      <c r="B49" s="147"/>
      <c r="C49" s="147"/>
      <c r="D49" s="146" t="s">
        <v>139</v>
      </c>
      <c r="E49" s="163" t="s">
        <v>472</v>
      </c>
      <c r="F49" s="155" t="s">
        <v>132</v>
      </c>
      <c r="G49" s="156">
        <v>0.01</v>
      </c>
      <c r="H49" s="97"/>
      <c r="I49" s="162">
        <f t="shared" ref="I49:I51" si="2">TRUNC((G49*H49),2)</f>
        <v>0</v>
      </c>
      <c r="J49" s="140"/>
      <c r="K49" s="141"/>
    </row>
    <row r="50" spans="1:11" s="142" customFormat="1" x14ac:dyDescent="0.2">
      <c r="A50" s="146"/>
      <c r="B50" s="147"/>
      <c r="C50" s="147"/>
      <c r="D50" s="152" t="s">
        <v>140</v>
      </c>
      <c r="E50" s="151" t="s">
        <v>456</v>
      </c>
      <c r="F50" s="152" t="s">
        <v>142</v>
      </c>
      <c r="G50" s="153">
        <v>1.2999999999999999E-2</v>
      </c>
      <c r="H50" s="97"/>
      <c r="I50" s="162">
        <f t="shared" si="2"/>
        <v>0</v>
      </c>
      <c r="J50" s="140"/>
      <c r="K50" s="141"/>
    </row>
    <row r="51" spans="1:11" s="142" customFormat="1" x14ac:dyDescent="0.2">
      <c r="A51" s="146"/>
      <c r="B51" s="147"/>
      <c r="C51" s="147"/>
      <c r="D51" s="152" t="s">
        <v>140</v>
      </c>
      <c r="E51" s="151" t="s">
        <v>457</v>
      </c>
      <c r="F51" s="152" t="s">
        <v>142</v>
      </c>
      <c r="G51" s="153">
        <v>1.2999999999999999E-2</v>
      </c>
      <c r="H51" s="97"/>
      <c r="I51" s="162">
        <f t="shared" si="2"/>
        <v>0</v>
      </c>
      <c r="J51" s="140"/>
      <c r="K51" s="141"/>
    </row>
    <row r="52" spans="1:11" s="142" customFormat="1" x14ac:dyDescent="0.2">
      <c r="A52" s="292" t="s">
        <v>113</v>
      </c>
      <c r="B52" s="293"/>
      <c r="C52" s="294"/>
      <c r="D52" s="301"/>
      <c r="E52" s="302"/>
      <c r="F52" s="302"/>
      <c r="G52" s="302"/>
      <c r="H52" s="302"/>
      <c r="I52" s="303"/>
      <c r="J52" s="140"/>
      <c r="K52" s="141"/>
    </row>
    <row r="53" spans="1:11" s="142" customFormat="1" x14ac:dyDescent="0.2">
      <c r="A53" s="295"/>
      <c r="B53" s="296"/>
      <c r="C53" s="297"/>
      <c r="D53" s="301"/>
      <c r="E53" s="302"/>
      <c r="F53" s="302"/>
      <c r="G53" s="302"/>
      <c r="H53" s="302"/>
      <c r="I53" s="303"/>
      <c r="J53" s="140"/>
      <c r="K53" s="141"/>
    </row>
    <row r="54" spans="1:11" s="142" customFormat="1" x14ac:dyDescent="0.2">
      <c r="A54" s="298"/>
      <c r="B54" s="299"/>
      <c r="C54" s="300"/>
      <c r="D54" s="301"/>
      <c r="E54" s="302"/>
      <c r="F54" s="302"/>
      <c r="G54" s="302"/>
      <c r="H54" s="302"/>
      <c r="I54" s="303"/>
      <c r="J54" s="140"/>
      <c r="K54" s="141"/>
    </row>
    <row r="55" spans="1:11" x14ac:dyDescent="0.2">
      <c r="A55" s="157"/>
      <c r="B55" s="157"/>
      <c r="C55" s="157"/>
      <c r="D55" s="158"/>
      <c r="E55" s="158"/>
      <c r="F55" s="158"/>
      <c r="G55" s="158"/>
      <c r="H55" s="158"/>
      <c r="I55" s="159"/>
      <c r="J55" s="160"/>
      <c r="K55" s="160"/>
    </row>
    <row r="56" spans="1:11" s="142" customFormat="1" ht="12.75" customHeight="1" x14ac:dyDescent="0.2">
      <c r="A56" s="139" t="s">
        <v>104</v>
      </c>
      <c r="B56" s="287" t="s">
        <v>175</v>
      </c>
      <c r="C56" s="288"/>
      <c r="D56" s="289" t="s">
        <v>286</v>
      </c>
      <c r="E56" s="290"/>
      <c r="F56" s="290"/>
      <c r="G56" s="290"/>
      <c r="H56" s="290"/>
      <c r="I56" s="291"/>
      <c r="J56" s="140"/>
      <c r="K56" s="141"/>
    </row>
    <row r="57" spans="1:11" s="142" customFormat="1" ht="12.75" customHeight="1" x14ac:dyDescent="0.2">
      <c r="A57" s="271" t="s">
        <v>105</v>
      </c>
      <c r="B57" s="272"/>
      <c r="C57" s="273"/>
      <c r="D57" s="143" t="s">
        <v>99</v>
      </c>
      <c r="E57" s="144">
        <v>95748</v>
      </c>
      <c r="F57" s="274" t="s">
        <v>106</v>
      </c>
      <c r="G57" s="275"/>
      <c r="H57" s="276"/>
      <c r="I57" s="139">
        <f>I62+I63+I64+I65+I61</f>
        <v>0</v>
      </c>
      <c r="J57" s="140"/>
      <c r="K57" s="141"/>
    </row>
    <row r="58" spans="1:11" s="142" customFormat="1" ht="12.75" customHeight="1" x14ac:dyDescent="0.2">
      <c r="A58" s="277" t="s">
        <v>98</v>
      </c>
      <c r="B58" s="278"/>
      <c r="C58" s="279"/>
      <c r="D58" s="283" t="s">
        <v>107</v>
      </c>
      <c r="E58" s="284" t="s">
        <v>108</v>
      </c>
      <c r="F58" s="284" t="s">
        <v>79</v>
      </c>
      <c r="G58" s="284" t="s">
        <v>109</v>
      </c>
      <c r="H58" s="283" t="s">
        <v>110</v>
      </c>
      <c r="I58" s="283" t="s">
        <v>111</v>
      </c>
      <c r="J58" s="140"/>
      <c r="K58" s="141"/>
    </row>
    <row r="59" spans="1:11" s="142" customFormat="1" x14ac:dyDescent="0.2">
      <c r="A59" s="280"/>
      <c r="B59" s="281"/>
      <c r="C59" s="282"/>
      <c r="D59" s="283"/>
      <c r="E59" s="284"/>
      <c r="F59" s="284"/>
      <c r="G59" s="284"/>
      <c r="H59" s="283"/>
      <c r="I59" s="283"/>
      <c r="J59" s="140"/>
      <c r="K59" s="141"/>
    </row>
    <row r="60" spans="1:11" s="142" customFormat="1" x14ac:dyDescent="0.2">
      <c r="A60" s="161" t="s">
        <v>112</v>
      </c>
      <c r="B60" s="285" t="s">
        <v>81</v>
      </c>
      <c r="C60" s="286"/>
      <c r="D60" s="283"/>
      <c r="E60" s="284"/>
      <c r="F60" s="284"/>
      <c r="G60" s="284"/>
      <c r="H60" s="283"/>
      <c r="I60" s="283"/>
      <c r="J60" s="140"/>
      <c r="K60" s="141"/>
    </row>
    <row r="61" spans="1:11" s="142" customFormat="1" x14ac:dyDescent="0.2">
      <c r="A61" s="146"/>
      <c r="B61" s="147"/>
      <c r="C61" s="147"/>
      <c r="D61" s="146" t="s">
        <v>139</v>
      </c>
      <c r="E61" s="148" t="s">
        <v>455</v>
      </c>
      <c r="F61" s="146" t="s">
        <v>448</v>
      </c>
      <c r="G61" s="149">
        <v>1.1000000000000001</v>
      </c>
      <c r="H61" s="97"/>
      <c r="I61" s="162">
        <f>TRUNC((G61*H61),2)</f>
        <v>0</v>
      </c>
      <c r="J61" s="140"/>
      <c r="K61" s="141"/>
    </row>
    <row r="62" spans="1:11" s="142" customFormat="1" ht="36" x14ac:dyDescent="0.2">
      <c r="A62" s="146"/>
      <c r="B62" s="147"/>
      <c r="C62" s="147"/>
      <c r="D62" s="146" t="s">
        <v>139</v>
      </c>
      <c r="E62" s="163" t="s">
        <v>458</v>
      </c>
      <c r="F62" s="155" t="s">
        <v>132</v>
      </c>
      <c r="G62" s="156">
        <v>1</v>
      </c>
      <c r="H62" s="97"/>
      <c r="I62" s="162">
        <f t="shared" ref="I62:I65" si="3">TRUNC((G62*H62),2)</f>
        <v>0</v>
      </c>
      <c r="J62" s="140"/>
      <c r="K62" s="141"/>
    </row>
    <row r="63" spans="1:11" s="142" customFormat="1" x14ac:dyDescent="0.2">
      <c r="A63" s="146"/>
      <c r="B63" s="147"/>
      <c r="C63" s="147"/>
      <c r="D63" s="146" t="s">
        <v>139</v>
      </c>
      <c r="E63" s="151" t="s">
        <v>450</v>
      </c>
      <c r="F63" s="152" t="s">
        <v>448</v>
      </c>
      <c r="G63" s="153">
        <v>2.1819999999999999</v>
      </c>
      <c r="H63" s="97"/>
      <c r="I63" s="162">
        <f t="shared" si="3"/>
        <v>0</v>
      </c>
      <c r="J63" s="140"/>
      <c r="K63" s="141"/>
    </row>
    <row r="64" spans="1:11" s="142" customFormat="1" x14ac:dyDescent="0.2">
      <c r="A64" s="146"/>
      <c r="B64" s="147"/>
      <c r="C64" s="147"/>
      <c r="D64" s="152" t="s">
        <v>140</v>
      </c>
      <c r="E64" s="151" t="s">
        <v>456</v>
      </c>
      <c r="F64" s="152" t="s">
        <v>142</v>
      </c>
      <c r="G64" s="153">
        <v>0.1701</v>
      </c>
      <c r="H64" s="97"/>
      <c r="I64" s="162">
        <f t="shared" si="3"/>
        <v>0</v>
      </c>
      <c r="J64" s="140"/>
      <c r="K64" s="141"/>
    </row>
    <row r="65" spans="1:11" s="142" customFormat="1" x14ac:dyDescent="0.2">
      <c r="A65" s="146"/>
      <c r="B65" s="147"/>
      <c r="C65" s="147"/>
      <c r="D65" s="152" t="s">
        <v>140</v>
      </c>
      <c r="E65" s="151" t="s">
        <v>457</v>
      </c>
      <c r="F65" s="152" t="s">
        <v>142</v>
      </c>
      <c r="G65" s="153">
        <v>0.1701</v>
      </c>
      <c r="H65" s="97"/>
      <c r="I65" s="162">
        <f t="shared" si="3"/>
        <v>0</v>
      </c>
      <c r="J65" s="140"/>
      <c r="K65" s="141"/>
    </row>
    <row r="66" spans="1:11" s="142" customFormat="1" x14ac:dyDescent="0.2">
      <c r="A66" s="292" t="s">
        <v>113</v>
      </c>
      <c r="B66" s="293"/>
      <c r="C66" s="294"/>
      <c r="D66" s="301"/>
      <c r="E66" s="302"/>
      <c r="F66" s="302"/>
      <c r="G66" s="302"/>
      <c r="H66" s="302"/>
      <c r="I66" s="303"/>
      <c r="J66" s="140"/>
      <c r="K66" s="141"/>
    </row>
    <row r="67" spans="1:11" s="142" customFormat="1" x14ac:dyDescent="0.2">
      <c r="A67" s="295"/>
      <c r="B67" s="296"/>
      <c r="C67" s="297"/>
      <c r="D67" s="301"/>
      <c r="E67" s="302"/>
      <c r="F67" s="302"/>
      <c r="G67" s="302"/>
      <c r="H67" s="302"/>
      <c r="I67" s="303"/>
      <c r="J67" s="140"/>
      <c r="K67" s="141"/>
    </row>
    <row r="68" spans="1:11" s="142" customFormat="1" x14ac:dyDescent="0.2">
      <c r="A68" s="298"/>
      <c r="B68" s="299"/>
      <c r="C68" s="300"/>
      <c r="D68" s="301"/>
      <c r="E68" s="302"/>
      <c r="F68" s="302"/>
      <c r="G68" s="302"/>
      <c r="H68" s="302"/>
      <c r="I68" s="303"/>
      <c r="J68" s="140"/>
      <c r="K68" s="141"/>
    </row>
    <row r="69" spans="1:11" s="142" customFormat="1" x14ac:dyDescent="0.2">
      <c r="A69" s="298"/>
      <c r="B69" s="299"/>
      <c r="C69" s="300"/>
      <c r="D69" s="301"/>
      <c r="E69" s="302"/>
      <c r="F69" s="302"/>
      <c r="G69" s="302"/>
      <c r="H69" s="302"/>
      <c r="I69" s="303"/>
      <c r="J69" s="140"/>
      <c r="K69" s="141"/>
    </row>
    <row r="70" spans="1:11" x14ac:dyDescent="0.2">
      <c r="A70" s="157"/>
      <c r="B70" s="157"/>
      <c r="C70" s="157"/>
      <c r="D70" s="158"/>
      <c r="E70" s="158"/>
      <c r="F70" s="158"/>
      <c r="G70" s="158"/>
      <c r="H70" s="158"/>
      <c r="I70" s="159"/>
      <c r="J70" s="160"/>
      <c r="K70" s="160"/>
    </row>
    <row r="71" spans="1:11" s="142" customFormat="1" ht="12.75" customHeight="1" x14ac:dyDescent="0.2">
      <c r="A71" s="139" t="s">
        <v>104</v>
      </c>
      <c r="B71" s="287" t="s">
        <v>180</v>
      </c>
      <c r="C71" s="288"/>
      <c r="D71" s="289" t="s">
        <v>459</v>
      </c>
      <c r="E71" s="290"/>
      <c r="F71" s="290"/>
      <c r="G71" s="290"/>
      <c r="H71" s="290"/>
      <c r="I71" s="291"/>
      <c r="J71" s="140"/>
      <c r="K71" s="141"/>
    </row>
    <row r="72" spans="1:11" s="142" customFormat="1" ht="12.75" customHeight="1" x14ac:dyDescent="0.2">
      <c r="A72" s="271" t="s">
        <v>105</v>
      </c>
      <c r="B72" s="272"/>
      <c r="C72" s="273"/>
      <c r="D72" s="143" t="s">
        <v>99</v>
      </c>
      <c r="E72" s="144">
        <v>100556</v>
      </c>
      <c r="F72" s="274" t="s">
        <v>106</v>
      </c>
      <c r="G72" s="275"/>
      <c r="H72" s="276"/>
      <c r="I72" s="139">
        <f>I77+I78+I76</f>
        <v>0</v>
      </c>
      <c r="J72" s="140"/>
      <c r="K72" s="141"/>
    </row>
    <row r="73" spans="1:11" s="142" customFormat="1" ht="12.75" customHeight="1" x14ac:dyDescent="0.2">
      <c r="A73" s="277" t="s">
        <v>98</v>
      </c>
      <c r="B73" s="278"/>
      <c r="C73" s="279"/>
      <c r="D73" s="283" t="s">
        <v>107</v>
      </c>
      <c r="E73" s="284" t="s">
        <v>108</v>
      </c>
      <c r="F73" s="284" t="s">
        <v>79</v>
      </c>
      <c r="G73" s="284" t="s">
        <v>109</v>
      </c>
      <c r="H73" s="283" t="s">
        <v>110</v>
      </c>
      <c r="I73" s="283" t="s">
        <v>111</v>
      </c>
      <c r="J73" s="140"/>
      <c r="K73" s="141"/>
    </row>
    <row r="74" spans="1:11" s="142" customFormat="1" x14ac:dyDescent="0.2">
      <c r="A74" s="280"/>
      <c r="B74" s="281"/>
      <c r="C74" s="282"/>
      <c r="D74" s="283"/>
      <c r="E74" s="284"/>
      <c r="F74" s="284"/>
      <c r="G74" s="284"/>
      <c r="H74" s="283"/>
      <c r="I74" s="283"/>
      <c r="J74" s="140"/>
      <c r="K74" s="141"/>
    </row>
    <row r="75" spans="1:11" s="142" customFormat="1" x14ac:dyDescent="0.2">
      <c r="A75" s="161" t="s">
        <v>112</v>
      </c>
      <c r="B75" s="285" t="s">
        <v>81</v>
      </c>
      <c r="C75" s="286"/>
      <c r="D75" s="283"/>
      <c r="E75" s="284"/>
      <c r="F75" s="284"/>
      <c r="G75" s="284"/>
      <c r="H75" s="283"/>
      <c r="I75" s="283"/>
      <c r="J75" s="140"/>
      <c r="K75" s="141"/>
    </row>
    <row r="76" spans="1:11" s="142" customFormat="1" x14ac:dyDescent="0.2">
      <c r="A76" s="146"/>
      <c r="B76" s="147"/>
      <c r="C76" s="147"/>
      <c r="D76" s="146" t="s">
        <v>139</v>
      </c>
      <c r="E76" s="148" t="s">
        <v>460</v>
      </c>
      <c r="F76" s="146" t="s">
        <v>448</v>
      </c>
      <c r="G76" s="149">
        <v>1</v>
      </c>
      <c r="H76" s="97"/>
      <c r="I76" s="162">
        <f>TRUNC((G76*H76),2)</f>
        <v>0</v>
      </c>
      <c r="J76" s="140"/>
      <c r="K76" s="141"/>
    </row>
    <row r="77" spans="1:11" s="142" customFormat="1" x14ac:dyDescent="0.2">
      <c r="A77" s="146"/>
      <c r="B77" s="147"/>
      <c r="C77" s="147"/>
      <c r="D77" s="152" t="s">
        <v>140</v>
      </c>
      <c r="E77" s="151" t="s">
        <v>456</v>
      </c>
      <c r="F77" s="152" t="s">
        <v>142</v>
      </c>
      <c r="G77" s="153">
        <v>0.34599999999999997</v>
      </c>
      <c r="H77" s="97"/>
      <c r="I77" s="162">
        <f t="shared" ref="I77:I78" si="4">TRUNC((G77*H77),2)</f>
        <v>0</v>
      </c>
      <c r="J77" s="140"/>
      <c r="K77" s="141"/>
    </row>
    <row r="78" spans="1:11" s="142" customFormat="1" x14ac:dyDescent="0.2">
      <c r="A78" s="146"/>
      <c r="B78" s="147"/>
      <c r="C78" s="147"/>
      <c r="D78" s="152" t="s">
        <v>140</v>
      </c>
      <c r="E78" s="151" t="s">
        <v>457</v>
      </c>
      <c r="F78" s="152" t="s">
        <v>142</v>
      </c>
      <c r="G78" s="153">
        <v>0.34599999999999997</v>
      </c>
      <c r="H78" s="97"/>
      <c r="I78" s="162">
        <f t="shared" si="4"/>
        <v>0</v>
      </c>
      <c r="J78" s="140"/>
      <c r="K78" s="141"/>
    </row>
    <row r="79" spans="1:11" s="142" customFormat="1" x14ac:dyDescent="0.2">
      <c r="A79" s="292" t="s">
        <v>113</v>
      </c>
      <c r="B79" s="293"/>
      <c r="C79" s="294"/>
      <c r="D79" s="301"/>
      <c r="E79" s="302"/>
      <c r="F79" s="302"/>
      <c r="G79" s="302"/>
      <c r="H79" s="302"/>
      <c r="I79" s="303"/>
      <c r="J79" s="140"/>
      <c r="K79" s="141"/>
    </row>
    <row r="80" spans="1:11" s="142" customFormat="1" x14ac:dyDescent="0.2">
      <c r="A80" s="295"/>
      <c r="B80" s="296"/>
      <c r="C80" s="297"/>
      <c r="D80" s="301"/>
      <c r="E80" s="302"/>
      <c r="F80" s="302"/>
      <c r="G80" s="302"/>
      <c r="H80" s="302"/>
      <c r="I80" s="303"/>
      <c r="J80" s="140"/>
      <c r="K80" s="141"/>
    </row>
    <row r="81" spans="1:11" s="142" customFormat="1" x14ac:dyDescent="0.2">
      <c r="A81" s="298"/>
      <c r="B81" s="299"/>
      <c r="C81" s="300"/>
      <c r="D81" s="301"/>
      <c r="E81" s="302"/>
      <c r="F81" s="302"/>
      <c r="G81" s="302"/>
      <c r="H81" s="302"/>
      <c r="I81" s="303"/>
      <c r="J81" s="140"/>
      <c r="K81" s="141"/>
    </row>
    <row r="82" spans="1:11" x14ac:dyDescent="0.2">
      <c r="A82" s="157"/>
      <c r="B82" s="157"/>
      <c r="C82" s="157"/>
      <c r="D82" s="158"/>
      <c r="E82" s="158"/>
      <c r="F82" s="158"/>
      <c r="G82" s="158"/>
      <c r="H82" s="158"/>
      <c r="I82" s="159"/>
      <c r="J82" s="160"/>
      <c r="K82" s="160"/>
    </row>
    <row r="83" spans="1:11" s="142" customFormat="1" ht="25.5" customHeight="1" x14ac:dyDescent="0.2">
      <c r="A83" s="139" t="s">
        <v>104</v>
      </c>
      <c r="B83" s="287" t="s">
        <v>361</v>
      </c>
      <c r="C83" s="288"/>
      <c r="D83" s="289" t="s">
        <v>362</v>
      </c>
      <c r="E83" s="290"/>
      <c r="F83" s="290"/>
      <c r="G83" s="290"/>
      <c r="H83" s="290"/>
      <c r="I83" s="291"/>
      <c r="J83" s="140"/>
      <c r="K83" s="141"/>
    </row>
    <row r="84" spans="1:11" s="142" customFormat="1" ht="12.75" customHeight="1" x14ac:dyDescent="0.2">
      <c r="A84" s="271" t="s">
        <v>105</v>
      </c>
      <c r="B84" s="272"/>
      <c r="C84" s="273"/>
      <c r="D84" s="143" t="s">
        <v>99</v>
      </c>
      <c r="E84" s="144">
        <v>97592</v>
      </c>
      <c r="F84" s="274" t="s">
        <v>106</v>
      </c>
      <c r="G84" s="275"/>
      <c r="H84" s="276"/>
      <c r="I84" s="139">
        <f>((I88+I89+I90)/3+I91+I92)</f>
        <v>93.683333333333337</v>
      </c>
      <c r="J84" s="140"/>
      <c r="K84" s="141"/>
    </row>
    <row r="85" spans="1:11" s="142" customFormat="1" ht="12.75" customHeight="1" x14ac:dyDescent="0.2">
      <c r="A85" s="277" t="s">
        <v>98</v>
      </c>
      <c r="B85" s="278"/>
      <c r="C85" s="279"/>
      <c r="D85" s="283" t="s">
        <v>107</v>
      </c>
      <c r="E85" s="284" t="s">
        <v>108</v>
      </c>
      <c r="F85" s="284" t="s">
        <v>79</v>
      </c>
      <c r="G85" s="284" t="s">
        <v>109</v>
      </c>
      <c r="H85" s="283" t="s">
        <v>110</v>
      </c>
      <c r="I85" s="283" t="s">
        <v>111</v>
      </c>
      <c r="J85" s="140"/>
      <c r="K85" s="141"/>
    </row>
    <row r="86" spans="1:11" s="142" customFormat="1" x14ac:dyDescent="0.2">
      <c r="A86" s="280"/>
      <c r="B86" s="281"/>
      <c r="C86" s="282"/>
      <c r="D86" s="283"/>
      <c r="E86" s="284"/>
      <c r="F86" s="284"/>
      <c r="G86" s="284"/>
      <c r="H86" s="283"/>
      <c r="I86" s="283"/>
      <c r="J86" s="140"/>
      <c r="K86" s="141"/>
    </row>
    <row r="87" spans="1:11" s="142" customFormat="1" x14ac:dyDescent="0.2">
      <c r="A87" s="161" t="s">
        <v>112</v>
      </c>
      <c r="B87" s="285" t="s">
        <v>81</v>
      </c>
      <c r="C87" s="286"/>
      <c r="D87" s="283"/>
      <c r="E87" s="284"/>
      <c r="F87" s="284"/>
      <c r="G87" s="284"/>
      <c r="H87" s="283"/>
      <c r="I87" s="283"/>
      <c r="J87" s="140"/>
      <c r="K87" s="141"/>
    </row>
    <row r="88" spans="1:11" s="142" customFormat="1" x14ac:dyDescent="0.2">
      <c r="A88" s="146"/>
      <c r="B88" s="147"/>
      <c r="C88" s="147"/>
      <c r="D88" s="146" t="s">
        <v>139</v>
      </c>
      <c r="E88" s="148" t="s">
        <v>461</v>
      </c>
      <c r="F88" s="146" t="s">
        <v>448</v>
      </c>
      <c r="G88" s="149">
        <v>1</v>
      </c>
      <c r="H88" s="177"/>
      <c r="I88" s="162">
        <f>TRUNC((G88*H88),2)</f>
        <v>0</v>
      </c>
      <c r="J88" s="140"/>
      <c r="K88" s="141"/>
    </row>
    <row r="89" spans="1:11" s="142" customFormat="1" x14ac:dyDescent="0.2">
      <c r="A89" s="146"/>
      <c r="B89" s="147"/>
      <c r="C89" s="147"/>
      <c r="D89" s="146" t="s">
        <v>139</v>
      </c>
      <c r="E89" s="148" t="s">
        <v>461</v>
      </c>
      <c r="F89" s="146" t="s">
        <v>448</v>
      </c>
      <c r="G89" s="149">
        <v>1</v>
      </c>
      <c r="H89" s="177"/>
      <c r="I89" s="162">
        <v>281.05</v>
      </c>
      <c r="J89" s="140"/>
      <c r="K89" s="141"/>
    </row>
    <row r="90" spans="1:11" s="142" customFormat="1" x14ac:dyDescent="0.2">
      <c r="A90" s="146"/>
      <c r="B90" s="147"/>
      <c r="C90" s="147"/>
      <c r="D90" s="146" t="s">
        <v>139</v>
      </c>
      <c r="E90" s="148" t="s">
        <v>461</v>
      </c>
      <c r="F90" s="146" t="s">
        <v>448</v>
      </c>
      <c r="G90" s="149">
        <v>1</v>
      </c>
      <c r="H90" s="177"/>
      <c r="I90" s="162">
        <f t="shared" ref="I90:I92" si="5">TRUNC((G90*H90),2)</f>
        <v>0</v>
      </c>
      <c r="J90" s="140"/>
      <c r="K90" s="141"/>
    </row>
    <row r="91" spans="1:11" s="142" customFormat="1" x14ac:dyDescent="0.2">
      <c r="A91" s="146"/>
      <c r="B91" s="147"/>
      <c r="C91" s="147"/>
      <c r="D91" s="152" t="s">
        <v>140</v>
      </c>
      <c r="E91" s="151" t="s">
        <v>456</v>
      </c>
      <c r="F91" s="152" t="s">
        <v>142</v>
      </c>
      <c r="G91" s="153">
        <v>0.22309999999999999</v>
      </c>
      <c r="H91" s="97"/>
      <c r="I91" s="162">
        <f t="shared" si="5"/>
        <v>0</v>
      </c>
      <c r="J91" s="140"/>
      <c r="K91" s="141"/>
    </row>
    <row r="92" spans="1:11" s="142" customFormat="1" x14ac:dyDescent="0.2">
      <c r="A92" s="146"/>
      <c r="B92" s="147"/>
      <c r="C92" s="147"/>
      <c r="D92" s="152" t="s">
        <v>140</v>
      </c>
      <c r="E92" s="151" t="s">
        <v>457</v>
      </c>
      <c r="F92" s="152" t="s">
        <v>142</v>
      </c>
      <c r="G92" s="153">
        <v>0.53549999999999998</v>
      </c>
      <c r="H92" s="97"/>
      <c r="I92" s="162">
        <f t="shared" si="5"/>
        <v>0</v>
      </c>
      <c r="J92" s="140"/>
      <c r="K92" s="141"/>
    </row>
    <row r="93" spans="1:11" s="142" customFormat="1" x14ac:dyDescent="0.2">
      <c r="A93" s="292" t="s">
        <v>113</v>
      </c>
      <c r="B93" s="293"/>
      <c r="C93" s="294"/>
      <c r="D93" s="304" t="s">
        <v>481</v>
      </c>
      <c r="E93" s="305"/>
      <c r="F93" s="305"/>
      <c r="G93" s="305"/>
      <c r="H93" s="305"/>
      <c r="I93" s="306"/>
      <c r="J93" s="140"/>
      <c r="K93" s="141"/>
    </row>
    <row r="94" spans="1:11" s="142" customFormat="1" x14ac:dyDescent="0.2">
      <c r="A94" s="295"/>
      <c r="B94" s="296"/>
      <c r="C94" s="297"/>
      <c r="D94" s="304" t="s">
        <v>482</v>
      </c>
      <c r="E94" s="305"/>
      <c r="F94" s="305"/>
      <c r="G94" s="305"/>
      <c r="H94" s="305"/>
      <c r="I94" s="306"/>
      <c r="J94" s="140"/>
      <c r="K94" s="141"/>
    </row>
    <row r="95" spans="1:11" s="142" customFormat="1" x14ac:dyDescent="0.2">
      <c r="A95" s="298"/>
      <c r="B95" s="299"/>
      <c r="C95" s="300"/>
      <c r="D95" s="304" t="s">
        <v>483</v>
      </c>
      <c r="E95" s="305"/>
      <c r="F95" s="305"/>
      <c r="G95" s="305"/>
      <c r="H95" s="305"/>
      <c r="I95" s="306"/>
      <c r="J95" s="140"/>
      <c r="K95" s="141"/>
    </row>
    <row r="96" spans="1:11" x14ac:dyDescent="0.2">
      <c r="A96" s="157"/>
      <c r="B96" s="157"/>
      <c r="C96" s="157"/>
      <c r="D96" s="158"/>
      <c r="E96" s="158"/>
      <c r="F96" s="158"/>
      <c r="G96" s="158"/>
      <c r="H96" s="158"/>
      <c r="I96" s="159"/>
      <c r="J96" s="160"/>
      <c r="K96" s="160"/>
    </row>
    <row r="97" spans="1:11" s="142" customFormat="1" ht="25.5" customHeight="1" x14ac:dyDescent="0.2">
      <c r="A97" s="139" t="s">
        <v>104</v>
      </c>
      <c r="B97" s="287" t="s">
        <v>363</v>
      </c>
      <c r="C97" s="288"/>
      <c r="D97" s="289" t="s">
        <v>479</v>
      </c>
      <c r="E97" s="290"/>
      <c r="F97" s="290"/>
      <c r="G97" s="290"/>
      <c r="H97" s="290"/>
      <c r="I97" s="291"/>
      <c r="J97" s="140"/>
      <c r="K97" s="141"/>
    </row>
    <row r="98" spans="1:11" s="142" customFormat="1" ht="12.75" customHeight="1" x14ac:dyDescent="0.2">
      <c r="A98" s="271" t="s">
        <v>105</v>
      </c>
      <c r="B98" s="272"/>
      <c r="C98" s="273"/>
      <c r="D98" s="143" t="s">
        <v>99</v>
      </c>
      <c r="E98" s="144">
        <v>97592</v>
      </c>
      <c r="F98" s="274" t="s">
        <v>106</v>
      </c>
      <c r="G98" s="275"/>
      <c r="H98" s="276"/>
      <c r="I98" s="139">
        <f>((I102+I103+I104)/3+I105+I106)</f>
        <v>0</v>
      </c>
      <c r="J98" s="140"/>
      <c r="K98" s="141"/>
    </row>
    <row r="99" spans="1:11" s="142" customFormat="1" ht="12.75" customHeight="1" x14ac:dyDescent="0.2">
      <c r="A99" s="277" t="s">
        <v>98</v>
      </c>
      <c r="B99" s="278"/>
      <c r="C99" s="279"/>
      <c r="D99" s="283" t="s">
        <v>107</v>
      </c>
      <c r="E99" s="284" t="s">
        <v>108</v>
      </c>
      <c r="F99" s="284" t="s">
        <v>79</v>
      </c>
      <c r="G99" s="284" t="s">
        <v>109</v>
      </c>
      <c r="H99" s="283" t="s">
        <v>110</v>
      </c>
      <c r="I99" s="283" t="s">
        <v>111</v>
      </c>
      <c r="J99" s="140"/>
      <c r="K99" s="141"/>
    </row>
    <row r="100" spans="1:11" s="142" customFormat="1" x14ac:dyDescent="0.2">
      <c r="A100" s="280"/>
      <c r="B100" s="281"/>
      <c r="C100" s="282"/>
      <c r="D100" s="283"/>
      <c r="E100" s="284"/>
      <c r="F100" s="284"/>
      <c r="G100" s="284"/>
      <c r="H100" s="283"/>
      <c r="I100" s="283"/>
      <c r="J100" s="140"/>
      <c r="K100" s="141"/>
    </row>
    <row r="101" spans="1:11" s="142" customFormat="1" x14ac:dyDescent="0.2">
      <c r="A101" s="161" t="s">
        <v>112</v>
      </c>
      <c r="B101" s="285" t="s">
        <v>81</v>
      </c>
      <c r="C101" s="286"/>
      <c r="D101" s="283"/>
      <c r="E101" s="284"/>
      <c r="F101" s="284"/>
      <c r="G101" s="284"/>
      <c r="H101" s="283"/>
      <c r="I101" s="283"/>
      <c r="J101" s="140"/>
      <c r="K101" s="141"/>
    </row>
    <row r="102" spans="1:11" s="142" customFormat="1" x14ac:dyDescent="0.2">
      <c r="A102" s="146"/>
      <c r="B102" s="147"/>
      <c r="C102" s="147"/>
      <c r="D102" s="146" t="s">
        <v>139</v>
      </c>
      <c r="E102" s="148" t="s">
        <v>480</v>
      </c>
      <c r="F102" s="146" t="s">
        <v>448</v>
      </c>
      <c r="G102" s="149">
        <v>1</v>
      </c>
      <c r="H102" s="177"/>
      <c r="I102" s="162">
        <f>TRUNC((G102*H102),2)</f>
        <v>0</v>
      </c>
      <c r="J102" s="140"/>
      <c r="K102" s="141"/>
    </row>
    <row r="103" spans="1:11" s="142" customFormat="1" x14ac:dyDescent="0.2">
      <c r="A103" s="146"/>
      <c r="B103" s="147"/>
      <c r="C103" s="147"/>
      <c r="D103" s="146" t="s">
        <v>139</v>
      </c>
      <c r="E103" s="148" t="s">
        <v>480</v>
      </c>
      <c r="F103" s="146" t="s">
        <v>448</v>
      </c>
      <c r="G103" s="149">
        <v>1</v>
      </c>
      <c r="H103" s="177"/>
      <c r="I103" s="162">
        <f t="shared" ref="I103:I106" si="6">TRUNC((G103*H103),2)</f>
        <v>0</v>
      </c>
      <c r="J103" s="140"/>
      <c r="K103" s="141"/>
    </row>
    <row r="104" spans="1:11" s="142" customFormat="1" x14ac:dyDescent="0.2">
      <c r="A104" s="146"/>
      <c r="B104" s="147"/>
      <c r="C104" s="147"/>
      <c r="D104" s="146" t="s">
        <v>139</v>
      </c>
      <c r="E104" s="148" t="s">
        <v>480</v>
      </c>
      <c r="F104" s="146" t="s">
        <v>448</v>
      </c>
      <c r="G104" s="149">
        <v>1</v>
      </c>
      <c r="H104" s="177"/>
      <c r="I104" s="162">
        <f t="shared" si="6"/>
        <v>0</v>
      </c>
      <c r="J104" s="140"/>
      <c r="K104" s="141"/>
    </row>
    <row r="105" spans="1:11" s="142" customFormat="1" x14ac:dyDescent="0.2">
      <c r="A105" s="146"/>
      <c r="B105" s="147"/>
      <c r="C105" s="147"/>
      <c r="D105" s="152" t="s">
        <v>140</v>
      </c>
      <c r="E105" s="151" t="s">
        <v>456</v>
      </c>
      <c r="F105" s="152" t="s">
        <v>142</v>
      </c>
      <c r="G105" s="153">
        <v>0.22309999999999999</v>
      </c>
      <c r="H105" s="97"/>
      <c r="I105" s="162">
        <f t="shared" si="6"/>
        <v>0</v>
      </c>
      <c r="J105" s="140"/>
      <c r="K105" s="141"/>
    </row>
    <row r="106" spans="1:11" s="142" customFormat="1" x14ac:dyDescent="0.2">
      <c r="A106" s="146"/>
      <c r="B106" s="147"/>
      <c r="C106" s="147"/>
      <c r="D106" s="152" t="s">
        <v>140</v>
      </c>
      <c r="E106" s="151" t="s">
        <v>457</v>
      </c>
      <c r="F106" s="152" t="s">
        <v>142</v>
      </c>
      <c r="G106" s="153">
        <v>0.53549999999999998</v>
      </c>
      <c r="H106" s="97"/>
      <c r="I106" s="162">
        <f t="shared" si="6"/>
        <v>0</v>
      </c>
      <c r="J106" s="140"/>
      <c r="K106" s="141"/>
    </row>
    <row r="107" spans="1:11" s="142" customFormat="1" x14ac:dyDescent="0.2">
      <c r="A107" s="292" t="s">
        <v>113</v>
      </c>
      <c r="B107" s="293"/>
      <c r="C107" s="294"/>
      <c r="D107" s="304" t="s">
        <v>484</v>
      </c>
      <c r="E107" s="305"/>
      <c r="F107" s="305"/>
      <c r="G107" s="305"/>
      <c r="H107" s="305"/>
      <c r="I107" s="306"/>
      <c r="J107" s="140"/>
      <c r="K107" s="141"/>
    </row>
    <row r="108" spans="1:11" s="142" customFormat="1" x14ac:dyDescent="0.2">
      <c r="A108" s="295"/>
      <c r="B108" s="296"/>
      <c r="C108" s="297"/>
      <c r="D108" s="304" t="s">
        <v>482</v>
      </c>
      <c r="E108" s="305"/>
      <c r="F108" s="305"/>
      <c r="G108" s="305"/>
      <c r="H108" s="305"/>
      <c r="I108" s="306"/>
      <c r="J108" s="140"/>
      <c r="K108" s="141"/>
    </row>
    <row r="109" spans="1:11" s="142" customFormat="1" x14ac:dyDescent="0.2">
      <c r="A109" s="298"/>
      <c r="B109" s="299"/>
      <c r="C109" s="300"/>
      <c r="D109" s="304" t="s">
        <v>485</v>
      </c>
      <c r="E109" s="305"/>
      <c r="F109" s="305"/>
      <c r="G109" s="305"/>
      <c r="H109" s="305"/>
      <c r="I109" s="306"/>
      <c r="J109" s="140"/>
      <c r="K109" s="141"/>
    </row>
    <row r="110" spans="1:11" x14ac:dyDescent="0.2">
      <c r="A110" s="157"/>
      <c r="B110" s="157"/>
      <c r="C110" s="157"/>
      <c r="D110" s="158"/>
      <c r="E110" s="158"/>
      <c r="F110" s="158"/>
      <c r="G110" s="158"/>
      <c r="H110" s="158"/>
      <c r="I110" s="159"/>
      <c r="J110" s="160"/>
      <c r="K110" s="160"/>
    </row>
    <row r="111" spans="1:11" s="142" customFormat="1" ht="25.5" customHeight="1" x14ac:dyDescent="0.2">
      <c r="A111" s="139" t="s">
        <v>104</v>
      </c>
      <c r="B111" s="287" t="s">
        <v>383</v>
      </c>
      <c r="C111" s="288"/>
      <c r="D111" s="289" t="s">
        <v>462</v>
      </c>
      <c r="E111" s="290"/>
      <c r="F111" s="290"/>
      <c r="G111" s="290"/>
      <c r="H111" s="290"/>
      <c r="I111" s="291"/>
      <c r="J111" s="140"/>
      <c r="K111" s="141"/>
    </row>
    <row r="112" spans="1:11" s="142" customFormat="1" ht="12.75" customHeight="1" x14ac:dyDescent="0.2">
      <c r="A112" s="271" t="s">
        <v>105</v>
      </c>
      <c r="B112" s="272"/>
      <c r="C112" s="273"/>
      <c r="D112" s="143" t="s">
        <v>99</v>
      </c>
      <c r="E112" s="144">
        <v>95748</v>
      </c>
      <c r="F112" s="274" t="s">
        <v>106</v>
      </c>
      <c r="G112" s="275"/>
      <c r="H112" s="276"/>
      <c r="I112" s="139">
        <f>I117+I118+I119+I116</f>
        <v>0</v>
      </c>
      <c r="J112" s="140"/>
      <c r="K112" s="141"/>
    </row>
    <row r="113" spans="1:11" s="142" customFormat="1" ht="12.75" customHeight="1" x14ac:dyDescent="0.2">
      <c r="A113" s="277" t="s">
        <v>98</v>
      </c>
      <c r="B113" s="278"/>
      <c r="C113" s="279"/>
      <c r="D113" s="283" t="s">
        <v>107</v>
      </c>
      <c r="E113" s="284" t="s">
        <v>108</v>
      </c>
      <c r="F113" s="284" t="s">
        <v>79</v>
      </c>
      <c r="G113" s="284" t="s">
        <v>109</v>
      </c>
      <c r="H113" s="283" t="s">
        <v>110</v>
      </c>
      <c r="I113" s="283" t="s">
        <v>111</v>
      </c>
      <c r="J113" s="140"/>
      <c r="K113" s="141"/>
    </row>
    <row r="114" spans="1:11" s="142" customFormat="1" x14ac:dyDescent="0.2">
      <c r="A114" s="280"/>
      <c r="B114" s="281"/>
      <c r="C114" s="282"/>
      <c r="D114" s="283"/>
      <c r="E114" s="284"/>
      <c r="F114" s="284"/>
      <c r="G114" s="284"/>
      <c r="H114" s="283"/>
      <c r="I114" s="283"/>
      <c r="J114" s="140"/>
      <c r="K114" s="141"/>
    </row>
    <row r="115" spans="1:11" s="142" customFormat="1" x14ac:dyDescent="0.2">
      <c r="A115" s="161" t="s">
        <v>112</v>
      </c>
      <c r="B115" s="285" t="s">
        <v>81</v>
      </c>
      <c r="C115" s="286"/>
      <c r="D115" s="283"/>
      <c r="E115" s="284"/>
      <c r="F115" s="284"/>
      <c r="G115" s="284"/>
      <c r="H115" s="283"/>
      <c r="I115" s="283"/>
      <c r="J115" s="140"/>
      <c r="K115" s="141"/>
    </row>
    <row r="116" spans="1:11" s="142" customFormat="1" x14ac:dyDescent="0.2">
      <c r="A116" s="146"/>
      <c r="B116" s="147"/>
      <c r="C116" s="147"/>
      <c r="D116" s="146" t="s">
        <v>139</v>
      </c>
      <c r="E116" s="148" t="s">
        <v>463</v>
      </c>
      <c r="F116" s="146" t="s">
        <v>448</v>
      </c>
      <c r="G116" s="149">
        <v>1.05</v>
      </c>
      <c r="H116" s="177"/>
      <c r="I116" s="162">
        <f>TRUNC((G116*H116),2)</f>
        <v>0</v>
      </c>
      <c r="J116" s="140"/>
      <c r="K116" s="141"/>
    </row>
    <row r="117" spans="1:11" s="142" customFormat="1" ht="36" x14ac:dyDescent="0.2">
      <c r="A117" s="146"/>
      <c r="B117" s="147"/>
      <c r="C117" s="147"/>
      <c r="D117" s="146" t="s">
        <v>139</v>
      </c>
      <c r="E117" s="163" t="s">
        <v>458</v>
      </c>
      <c r="F117" s="155" t="s">
        <v>132</v>
      </c>
      <c r="G117" s="156">
        <v>1</v>
      </c>
      <c r="H117" s="177"/>
      <c r="I117" s="162">
        <f t="shared" ref="I117:I119" si="7">TRUNC((G117*H117),2)</f>
        <v>0</v>
      </c>
      <c r="J117" s="140"/>
      <c r="K117" s="141"/>
    </row>
    <row r="118" spans="1:11" s="142" customFormat="1" x14ac:dyDescent="0.2">
      <c r="A118" s="146"/>
      <c r="B118" s="147"/>
      <c r="C118" s="147"/>
      <c r="D118" s="152" t="s">
        <v>140</v>
      </c>
      <c r="E118" s="151" t="s">
        <v>456</v>
      </c>
      <c r="F118" s="152" t="s">
        <v>142</v>
      </c>
      <c r="G118" s="153">
        <v>0.1701</v>
      </c>
      <c r="H118" s="97"/>
      <c r="I118" s="162">
        <f t="shared" si="7"/>
        <v>0</v>
      </c>
      <c r="J118" s="140"/>
      <c r="K118" s="141"/>
    </row>
    <row r="119" spans="1:11" s="142" customFormat="1" x14ac:dyDescent="0.2">
      <c r="A119" s="146"/>
      <c r="B119" s="147"/>
      <c r="C119" s="147"/>
      <c r="D119" s="152" t="s">
        <v>140</v>
      </c>
      <c r="E119" s="151" t="s">
        <v>457</v>
      </c>
      <c r="F119" s="152" t="s">
        <v>142</v>
      </c>
      <c r="G119" s="153">
        <v>0.1701</v>
      </c>
      <c r="H119" s="97"/>
      <c r="I119" s="162">
        <f t="shared" si="7"/>
        <v>0</v>
      </c>
      <c r="J119" s="140"/>
      <c r="K119" s="141"/>
    </row>
    <row r="120" spans="1:11" s="142" customFormat="1" x14ac:dyDescent="0.2">
      <c r="A120" s="292" t="s">
        <v>113</v>
      </c>
      <c r="B120" s="293"/>
      <c r="C120" s="294"/>
      <c r="D120" s="301"/>
      <c r="E120" s="302"/>
      <c r="F120" s="302"/>
      <c r="G120" s="302"/>
      <c r="H120" s="302"/>
      <c r="I120" s="303"/>
      <c r="J120" s="140"/>
      <c r="K120" s="141"/>
    </row>
    <row r="121" spans="1:11" s="142" customFormat="1" x14ac:dyDescent="0.2">
      <c r="A121" s="295"/>
      <c r="B121" s="296"/>
      <c r="C121" s="297"/>
      <c r="D121" s="301"/>
      <c r="E121" s="302"/>
      <c r="F121" s="302"/>
      <c r="G121" s="302"/>
      <c r="H121" s="302"/>
      <c r="I121" s="303"/>
      <c r="J121" s="140"/>
      <c r="K121" s="141"/>
    </row>
    <row r="122" spans="1:11" s="142" customFormat="1" x14ac:dyDescent="0.2">
      <c r="A122" s="298"/>
      <c r="B122" s="299"/>
      <c r="C122" s="300"/>
      <c r="D122" s="301"/>
      <c r="E122" s="302"/>
      <c r="F122" s="302"/>
      <c r="G122" s="302"/>
      <c r="H122" s="302"/>
      <c r="I122" s="303"/>
      <c r="J122" s="140"/>
      <c r="K122" s="141"/>
    </row>
    <row r="123" spans="1:11" x14ac:dyDescent="0.2">
      <c r="A123" s="157"/>
      <c r="B123" s="157"/>
      <c r="C123" s="157"/>
      <c r="D123" s="158"/>
      <c r="E123" s="158"/>
      <c r="F123" s="158"/>
      <c r="G123" s="158"/>
      <c r="H123" s="158"/>
      <c r="I123" s="159"/>
      <c r="J123" s="160"/>
      <c r="K123" s="160"/>
    </row>
    <row r="124" spans="1:11" s="142" customFormat="1" ht="15" customHeight="1" x14ac:dyDescent="0.2">
      <c r="A124" s="139" t="s">
        <v>104</v>
      </c>
      <c r="B124" s="287" t="s">
        <v>42</v>
      </c>
      <c r="C124" s="288"/>
      <c r="D124" s="289" t="s">
        <v>398</v>
      </c>
      <c r="E124" s="290"/>
      <c r="F124" s="290"/>
      <c r="G124" s="290"/>
      <c r="H124" s="290"/>
      <c r="I124" s="291"/>
      <c r="J124" s="140"/>
      <c r="K124" s="141"/>
    </row>
    <row r="125" spans="1:11" s="142" customFormat="1" ht="15" customHeight="1" x14ac:dyDescent="0.2">
      <c r="A125" s="271" t="s">
        <v>105</v>
      </c>
      <c r="B125" s="272"/>
      <c r="C125" s="273"/>
      <c r="D125" s="143"/>
      <c r="E125" s="144"/>
      <c r="F125" s="274" t="s">
        <v>106</v>
      </c>
      <c r="G125" s="275"/>
      <c r="H125" s="276"/>
      <c r="I125" s="139">
        <f>I129</f>
        <v>0</v>
      </c>
      <c r="J125" s="140"/>
      <c r="K125" s="141"/>
    </row>
    <row r="126" spans="1:11" s="142" customFormat="1" ht="15" customHeight="1" x14ac:dyDescent="0.2">
      <c r="A126" s="277" t="s">
        <v>98</v>
      </c>
      <c r="B126" s="278"/>
      <c r="C126" s="279"/>
      <c r="D126" s="283" t="s">
        <v>107</v>
      </c>
      <c r="E126" s="284" t="s">
        <v>108</v>
      </c>
      <c r="F126" s="284" t="s">
        <v>79</v>
      </c>
      <c r="G126" s="284" t="s">
        <v>109</v>
      </c>
      <c r="H126" s="283" t="s">
        <v>110</v>
      </c>
      <c r="I126" s="283" t="s">
        <v>111</v>
      </c>
      <c r="J126" s="140"/>
      <c r="K126" s="141"/>
    </row>
    <row r="127" spans="1:11" s="142" customFormat="1" ht="15" customHeight="1" x14ac:dyDescent="0.2">
      <c r="A127" s="280"/>
      <c r="B127" s="281"/>
      <c r="C127" s="282"/>
      <c r="D127" s="283"/>
      <c r="E127" s="284"/>
      <c r="F127" s="284"/>
      <c r="G127" s="284"/>
      <c r="H127" s="283"/>
      <c r="I127" s="283"/>
      <c r="J127" s="140"/>
      <c r="K127" s="141"/>
    </row>
    <row r="128" spans="1:11" s="142" customFormat="1" ht="15" customHeight="1" x14ac:dyDescent="0.2">
      <c r="A128" s="161" t="s">
        <v>112</v>
      </c>
      <c r="B128" s="285" t="s">
        <v>81</v>
      </c>
      <c r="C128" s="286"/>
      <c r="D128" s="283"/>
      <c r="E128" s="284"/>
      <c r="F128" s="284"/>
      <c r="G128" s="284"/>
      <c r="H128" s="283"/>
      <c r="I128" s="283"/>
      <c r="J128" s="140"/>
      <c r="K128" s="141"/>
    </row>
    <row r="129" spans="1:11" s="142" customFormat="1" ht="30" customHeight="1" x14ac:dyDescent="0.2">
      <c r="A129" s="146"/>
      <c r="B129" s="147"/>
      <c r="C129" s="147"/>
      <c r="D129" s="146" t="s">
        <v>465</v>
      </c>
      <c r="E129" s="148" t="s">
        <v>398</v>
      </c>
      <c r="F129" s="146" t="s">
        <v>122</v>
      </c>
      <c r="G129" s="156">
        <v>1</v>
      </c>
      <c r="H129" s="177"/>
      <c r="I129" s="162">
        <f t="shared" ref="I129" si="8">TRUNC((G129*H129),2)</f>
        <v>0</v>
      </c>
      <c r="J129" s="140"/>
      <c r="K129" s="141"/>
    </row>
    <row r="130" spans="1:11" s="142" customFormat="1" ht="15" customHeight="1" x14ac:dyDescent="0.2">
      <c r="A130" s="292" t="s">
        <v>113</v>
      </c>
      <c r="B130" s="293"/>
      <c r="C130" s="294"/>
      <c r="D130" s="321" t="s">
        <v>466</v>
      </c>
      <c r="E130" s="322"/>
      <c r="F130" s="322"/>
      <c r="G130" s="322"/>
      <c r="H130" s="322"/>
      <c r="I130" s="323"/>
      <c r="J130" s="140"/>
      <c r="K130" s="141"/>
    </row>
    <row r="131" spans="1:11" s="142" customFormat="1" ht="15" customHeight="1" x14ac:dyDescent="0.2">
      <c r="A131" s="295"/>
      <c r="B131" s="296"/>
      <c r="C131" s="297"/>
      <c r="D131" s="321"/>
      <c r="E131" s="322"/>
      <c r="F131" s="322"/>
      <c r="G131" s="322"/>
      <c r="H131" s="322"/>
      <c r="I131" s="323"/>
      <c r="J131" s="140"/>
      <c r="K131" s="141"/>
    </row>
    <row r="132" spans="1:11" s="142" customFormat="1" ht="15" customHeight="1" x14ac:dyDescent="0.2">
      <c r="A132" s="298"/>
      <c r="B132" s="299"/>
      <c r="C132" s="300"/>
      <c r="D132" s="315"/>
      <c r="E132" s="316"/>
      <c r="F132" s="316"/>
      <c r="G132" s="316"/>
      <c r="H132" s="316"/>
      <c r="I132" s="317"/>
      <c r="J132" s="140"/>
      <c r="K132" s="141"/>
    </row>
    <row r="133" spans="1:11" s="142" customFormat="1" ht="15" customHeight="1" x14ac:dyDescent="0.2">
      <c r="A133" s="164"/>
      <c r="B133" s="164"/>
      <c r="C133" s="164"/>
      <c r="D133" s="164"/>
      <c r="E133" s="165"/>
      <c r="F133" s="165"/>
      <c r="G133" s="166"/>
      <c r="H133" s="165"/>
      <c r="I133" s="165"/>
      <c r="J133" s="140"/>
      <c r="K133" s="141"/>
    </row>
    <row r="134" spans="1:11" s="142" customFormat="1" ht="30" customHeight="1" x14ac:dyDescent="0.2">
      <c r="A134" s="139" t="s">
        <v>104</v>
      </c>
      <c r="B134" s="287" t="s">
        <v>190</v>
      </c>
      <c r="C134" s="288"/>
      <c r="D134" s="289" t="s">
        <v>464</v>
      </c>
      <c r="E134" s="290"/>
      <c r="F134" s="290"/>
      <c r="G134" s="290"/>
      <c r="H134" s="290"/>
      <c r="I134" s="291"/>
      <c r="J134" s="140"/>
      <c r="K134" s="141"/>
    </row>
    <row r="135" spans="1:11" s="142" customFormat="1" ht="15" customHeight="1" x14ac:dyDescent="0.2">
      <c r="A135" s="271" t="s">
        <v>105</v>
      </c>
      <c r="B135" s="272"/>
      <c r="C135" s="273"/>
      <c r="D135" s="143"/>
      <c r="E135" s="144"/>
      <c r="F135" s="274" t="s">
        <v>106</v>
      </c>
      <c r="G135" s="275"/>
      <c r="H135" s="276"/>
      <c r="I135" s="139">
        <f>I139</f>
        <v>0</v>
      </c>
      <c r="J135" s="140"/>
      <c r="K135" s="141"/>
    </row>
    <row r="136" spans="1:11" s="142" customFormat="1" ht="15" customHeight="1" x14ac:dyDescent="0.2">
      <c r="A136" s="277" t="s">
        <v>98</v>
      </c>
      <c r="B136" s="278"/>
      <c r="C136" s="279"/>
      <c r="D136" s="283" t="s">
        <v>107</v>
      </c>
      <c r="E136" s="284" t="s">
        <v>108</v>
      </c>
      <c r="F136" s="284" t="s">
        <v>79</v>
      </c>
      <c r="G136" s="284" t="s">
        <v>109</v>
      </c>
      <c r="H136" s="283" t="s">
        <v>110</v>
      </c>
      <c r="I136" s="283" t="s">
        <v>111</v>
      </c>
      <c r="J136" s="140"/>
      <c r="K136" s="141"/>
    </row>
    <row r="137" spans="1:11" s="142" customFormat="1" ht="15" customHeight="1" x14ac:dyDescent="0.2">
      <c r="A137" s="280"/>
      <c r="B137" s="281"/>
      <c r="C137" s="282"/>
      <c r="D137" s="283"/>
      <c r="E137" s="284"/>
      <c r="F137" s="284"/>
      <c r="G137" s="284"/>
      <c r="H137" s="283"/>
      <c r="I137" s="283"/>
      <c r="J137" s="140"/>
      <c r="K137" s="141"/>
    </row>
    <row r="138" spans="1:11" s="142" customFormat="1" ht="15" customHeight="1" x14ac:dyDescent="0.2">
      <c r="A138" s="161" t="s">
        <v>112</v>
      </c>
      <c r="B138" s="285" t="s">
        <v>81</v>
      </c>
      <c r="C138" s="286"/>
      <c r="D138" s="283"/>
      <c r="E138" s="284"/>
      <c r="F138" s="284"/>
      <c r="G138" s="284"/>
      <c r="H138" s="283"/>
      <c r="I138" s="283"/>
      <c r="J138" s="140"/>
      <c r="K138" s="141"/>
    </row>
    <row r="139" spans="1:11" s="142" customFormat="1" ht="30" customHeight="1" x14ac:dyDescent="0.2">
      <c r="A139" s="146"/>
      <c r="B139" s="147"/>
      <c r="C139" s="147"/>
      <c r="D139" s="146" t="s">
        <v>465</v>
      </c>
      <c r="E139" s="148" t="s">
        <v>464</v>
      </c>
      <c r="F139" s="146" t="s">
        <v>122</v>
      </c>
      <c r="G139" s="156">
        <v>1</v>
      </c>
      <c r="H139" s="177"/>
      <c r="I139" s="162">
        <f t="shared" ref="I139" si="9">TRUNC((G139*H139),2)</f>
        <v>0</v>
      </c>
      <c r="J139" s="140"/>
      <c r="K139" s="141"/>
    </row>
    <row r="140" spans="1:11" s="142" customFormat="1" ht="15" customHeight="1" x14ac:dyDescent="0.2">
      <c r="A140" s="292" t="s">
        <v>113</v>
      </c>
      <c r="B140" s="293"/>
      <c r="C140" s="294"/>
      <c r="D140" s="321" t="s">
        <v>466</v>
      </c>
      <c r="E140" s="322"/>
      <c r="F140" s="322"/>
      <c r="G140" s="322"/>
      <c r="H140" s="322"/>
      <c r="I140" s="323"/>
      <c r="J140" s="140"/>
      <c r="K140" s="141"/>
    </row>
    <row r="141" spans="1:11" s="142" customFormat="1" ht="15" customHeight="1" x14ac:dyDescent="0.2">
      <c r="A141" s="295"/>
      <c r="B141" s="296"/>
      <c r="C141" s="297"/>
      <c r="D141" s="321"/>
      <c r="E141" s="322"/>
      <c r="F141" s="322"/>
      <c r="G141" s="322"/>
      <c r="H141" s="322"/>
      <c r="I141" s="323"/>
      <c r="J141" s="140"/>
      <c r="K141" s="141"/>
    </row>
    <row r="142" spans="1:11" s="142" customFormat="1" ht="15" customHeight="1" x14ac:dyDescent="0.2">
      <c r="A142" s="298"/>
      <c r="B142" s="299"/>
      <c r="C142" s="300"/>
      <c r="D142" s="315"/>
      <c r="E142" s="316"/>
      <c r="F142" s="316"/>
      <c r="G142" s="316"/>
      <c r="H142" s="316"/>
      <c r="I142" s="317"/>
      <c r="J142" s="140"/>
      <c r="K142" s="141"/>
    </row>
    <row r="143" spans="1:11" x14ac:dyDescent="0.2">
      <c r="A143" s="157"/>
      <c r="B143" s="157"/>
      <c r="C143" s="157"/>
      <c r="D143" s="158"/>
      <c r="E143" s="158"/>
      <c r="F143" s="158"/>
      <c r="G143" s="158"/>
      <c r="H143" s="158"/>
      <c r="I143" s="159"/>
      <c r="J143" s="160"/>
      <c r="K143" s="160"/>
    </row>
    <row r="144" spans="1:11" s="142" customFormat="1" x14ac:dyDescent="0.2">
      <c r="A144" s="139" t="s">
        <v>104</v>
      </c>
      <c r="B144" s="287" t="s">
        <v>160</v>
      </c>
      <c r="C144" s="288"/>
      <c r="D144" s="289" t="s">
        <v>475</v>
      </c>
      <c r="E144" s="290"/>
      <c r="F144" s="290"/>
      <c r="G144" s="290"/>
      <c r="H144" s="290"/>
      <c r="I144" s="291"/>
      <c r="J144" s="140"/>
      <c r="K144" s="141"/>
    </row>
    <row r="145" spans="1:11" s="142" customFormat="1" x14ac:dyDescent="0.2">
      <c r="A145" s="271" t="s">
        <v>105</v>
      </c>
      <c r="B145" s="272"/>
      <c r="C145" s="273"/>
      <c r="D145" s="143" t="s">
        <v>476</v>
      </c>
      <c r="E145" s="144"/>
      <c r="F145" s="274" t="s">
        <v>106</v>
      </c>
      <c r="G145" s="275"/>
      <c r="H145" s="276"/>
      <c r="I145" s="139">
        <f>I149</f>
        <v>0</v>
      </c>
      <c r="J145" s="140"/>
      <c r="K145" s="141"/>
    </row>
    <row r="146" spans="1:11" s="142" customFormat="1" x14ac:dyDescent="0.2">
      <c r="A146" s="277" t="s">
        <v>98</v>
      </c>
      <c r="B146" s="278"/>
      <c r="C146" s="279"/>
      <c r="D146" s="283" t="s">
        <v>107</v>
      </c>
      <c r="E146" s="284" t="s">
        <v>108</v>
      </c>
      <c r="F146" s="284" t="s">
        <v>79</v>
      </c>
      <c r="G146" s="284" t="s">
        <v>109</v>
      </c>
      <c r="H146" s="283" t="s">
        <v>110</v>
      </c>
      <c r="I146" s="283" t="s">
        <v>111</v>
      </c>
      <c r="J146" s="140"/>
      <c r="K146" s="141"/>
    </row>
    <row r="147" spans="1:11" s="142" customFormat="1" x14ac:dyDescent="0.2">
      <c r="A147" s="280"/>
      <c r="B147" s="281"/>
      <c r="C147" s="282"/>
      <c r="D147" s="283"/>
      <c r="E147" s="284"/>
      <c r="F147" s="284"/>
      <c r="G147" s="284"/>
      <c r="H147" s="283"/>
      <c r="I147" s="283"/>
      <c r="J147" s="140"/>
      <c r="K147" s="141"/>
    </row>
    <row r="148" spans="1:11" s="142" customFormat="1" x14ac:dyDescent="0.2">
      <c r="A148" s="161" t="s">
        <v>112</v>
      </c>
      <c r="B148" s="285" t="s">
        <v>81</v>
      </c>
      <c r="C148" s="286"/>
      <c r="D148" s="283"/>
      <c r="E148" s="284"/>
      <c r="F148" s="284"/>
      <c r="G148" s="284"/>
      <c r="H148" s="283"/>
      <c r="I148" s="283"/>
      <c r="J148" s="140"/>
      <c r="K148" s="141"/>
    </row>
    <row r="149" spans="1:11" s="142" customFormat="1" x14ac:dyDescent="0.2">
      <c r="A149" s="146"/>
      <c r="B149" s="147"/>
      <c r="C149" s="147"/>
      <c r="D149" s="146" t="s">
        <v>139</v>
      </c>
      <c r="E149" s="148" t="s">
        <v>477</v>
      </c>
      <c r="F149" s="146" t="s">
        <v>122</v>
      </c>
      <c r="G149" s="167">
        <v>0.2</v>
      </c>
      <c r="H149" s="177"/>
      <c r="I149" s="162">
        <f>TRUNC((G149*H149),2)</f>
        <v>0</v>
      </c>
      <c r="J149" s="140"/>
      <c r="K149" s="141"/>
    </row>
    <row r="150" spans="1:11" s="142" customFormat="1" x14ac:dyDescent="0.2">
      <c r="A150" s="292" t="s">
        <v>113</v>
      </c>
      <c r="B150" s="293"/>
      <c r="C150" s="294"/>
      <c r="D150" s="315"/>
      <c r="E150" s="316"/>
      <c r="F150" s="316"/>
      <c r="G150" s="316"/>
      <c r="H150" s="316"/>
      <c r="I150" s="317"/>
      <c r="J150" s="140"/>
      <c r="K150" s="141"/>
    </row>
    <row r="151" spans="1:11" s="142" customFormat="1" x14ac:dyDescent="0.2">
      <c r="A151" s="295"/>
      <c r="B151" s="296"/>
      <c r="C151" s="297"/>
      <c r="D151" s="315"/>
      <c r="E151" s="316"/>
      <c r="F151" s="316"/>
      <c r="G151" s="316"/>
      <c r="H151" s="316"/>
      <c r="I151" s="317"/>
      <c r="J151" s="140"/>
      <c r="K151" s="141"/>
    </row>
    <row r="152" spans="1:11" s="142" customFormat="1" x14ac:dyDescent="0.2">
      <c r="A152" s="298"/>
      <c r="B152" s="299"/>
      <c r="C152" s="300"/>
      <c r="D152" s="318"/>
      <c r="E152" s="319"/>
      <c r="F152" s="319"/>
      <c r="G152" s="319"/>
      <c r="H152" s="319"/>
      <c r="I152" s="320"/>
      <c r="J152" s="140"/>
      <c r="K152" s="141"/>
    </row>
    <row r="153" spans="1:11" s="142" customFormat="1" x14ac:dyDescent="0.2">
      <c r="A153" s="164"/>
      <c r="B153" s="164"/>
      <c r="C153" s="164"/>
      <c r="D153" s="164"/>
      <c r="E153" s="165"/>
      <c r="F153" s="165"/>
      <c r="G153" s="166"/>
      <c r="H153" s="165"/>
      <c r="I153" s="165"/>
      <c r="J153" s="140"/>
      <c r="K153" s="141"/>
    </row>
    <row r="154" spans="1:11" s="142" customFormat="1" x14ac:dyDescent="0.2">
      <c r="A154" s="139" t="s">
        <v>104</v>
      </c>
      <c r="B154" s="287" t="s">
        <v>60</v>
      </c>
      <c r="C154" s="288"/>
      <c r="D154" s="289" t="s">
        <v>138</v>
      </c>
      <c r="E154" s="290"/>
      <c r="F154" s="290"/>
      <c r="G154" s="290"/>
      <c r="H154" s="290"/>
      <c r="I154" s="291"/>
      <c r="J154" s="140"/>
      <c r="K154" s="141"/>
    </row>
    <row r="155" spans="1:11" s="142" customFormat="1" x14ac:dyDescent="0.2">
      <c r="A155" s="271" t="s">
        <v>105</v>
      </c>
      <c r="B155" s="272"/>
      <c r="C155" s="273"/>
      <c r="D155" s="143"/>
      <c r="E155" s="144"/>
      <c r="F155" s="274" t="s">
        <v>106</v>
      </c>
      <c r="G155" s="275"/>
      <c r="H155" s="276"/>
      <c r="I155" s="168">
        <f>SUM(I159:I164)</f>
        <v>0</v>
      </c>
      <c r="J155" s="140"/>
      <c r="K155" s="141"/>
    </row>
    <row r="156" spans="1:11" s="142" customFormat="1" x14ac:dyDescent="0.2">
      <c r="A156" s="277" t="s">
        <v>98</v>
      </c>
      <c r="B156" s="278"/>
      <c r="C156" s="279"/>
      <c r="D156" s="283" t="s">
        <v>107</v>
      </c>
      <c r="E156" s="284" t="s">
        <v>108</v>
      </c>
      <c r="F156" s="284" t="s">
        <v>79</v>
      </c>
      <c r="G156" s="284" t="s">
        <v>109</v>
      </c>
      <c r="H156" s="283" t="s">
        <v>110</v>
      </c>
      <c r="I156" s="283" t="s">
        <v>111</v>
      </c>
      <c r="J156" s="140"/>
      <c r="K156" s="141"/>
    </row>
    <row r="157" spans="1:11" s="142" customFormat="1" x14ac:dyDescent="0.2">
      <c r="A157" s="280"/>
      <c r="B157" s="281"/>
      <c r="C157" s="282"/>
      <c r="D157" s="283"/>
      <c r="E157" s="284"/>
      <c r="F157" s="284"/>
      <c r="G157" s="284"/>
      <c r="H157" s="283"/>
      <c r="I157" s="283"/>
      <c r="J157" s="140"/>
      <c r="K157" s="141"/>
    </row>
    <row r="158" spans="1:11" s="142" customFormat="1" x14ac:dyDescent="0.2">
      <c r="A158" s="161" t="s">
        <v>112</v>
      </c>
      <c r="B158" s="285" t="s">
        <v>81</v>
      </c>
      <c r="C158" s="286"/>
      <c r="D158" s="283"/>
      <c r="E158" s="284"/>
      <c r="F158" s="284"/>
      <c r="G158" s="284"/>
      <c r="H158" s="283"/>
      <c r="I158" s="283"/>
      <c r="J158" s="140"/>
      <c r="K158" s="141"/>
    </row>
    <row r="159" spans="1:11" s="142" customFormat="1" x14ac:dyDescent="0.2">
      <c r="A159" s="146"/>
      <c r="B159" s="147"/>
      <c r="C159" s="147"/>
      <c r="D159" s="146" t="s">
        <v>139</v>
      </c>
      <c r="E159" s="148" t="s">
        <v>469</v>
      </c>
      <c r="F159" s="146" t="s">
        <v>135</v>
      </c>
      <c r="G159" s="149">
        <v>1</v>
      </c>
      <c r="H159" s="177"/>
      <c r="I159" s="162">
        <f>TRUNC((G159*H159),2)</f>
        <v>0</v>
      </c>
      <c r="J159" s="140"/>
      <c r="K159" s="141"/>
    </row>
    <row r="160" spans="1:11" s="142" customFormat="1" ht="24" x14ac:dyDescent="0.2">
      <c r="A160" s="146"/>
      <c r="B160" s="147"/>
      <c r="C160" s="147"/>
      <c r="D160" s="146" t="s">
        <v>139</v>
      </c>
      <c r="E160" s="148" t="s">
        <v>467</v>
      </c>
      <c r="F160" s="146" t="s">
        <v>135</v>
      </c>
      <c r="G160" s="149">
        <v>1</v>
      </c>
      <c r="H160" s="177"/>
      <c r="I160" s="162">
        <f>TRUNC((G160*H160),2)</f>
        <v>0</v>
      </c>
      <c r="J160" s="140"/>
      <c r="K160" s="141"/>
    </row>
    <row r="161" spans="1:11" s="142" customFormat="1" x14ac:dyDescent="0.2">
      <c r="A161" s="146"/>
      <c r="B161" s="147"/>
      <c r="C161" s="147"/>
      <c r="D161" s="146" t="s">
        <v>139</v>
      </c>
      <c r="E161" s="148" t="s">
        <v>470</v>
      </c>
      <c r="F161" s="146" t="s">
        <v>135</v>
      </c>
      <c r="G161" s="149">
        <v>1</v>
      </c>
      <c r="H161" s="177"/>
      <c r="I161" s="162">
        <f>TRUNC((G161*H161),2)</f>
        <v>0</v>
      </c>
      <c r="J161" s="140"/>
      <c r="K161" s="141"/>
    </row>
    <row r="162" spans="1:11" s="142" customFormat="1" x14ac:dyDescent="0.2">
      <c r="A162" s="146"/>
      <c r="B162" s="147"/>
      <c r="C162" s="147"/>
      <c r="D162" s="152" t="s">
        <v>140</v>
      </c>
      <c r="E162" s="151" t="s">
        <v>141</v>
      </c>
      <c r="F162" s="152" t="s">
        <v>142</v>
      </c>
      <c r="G162" s="153">
        <v>110</v>
      </c>
      <c r="H162" s="97"/>
      <c r="I162" s="162">
        <f t="shared" ref="I162:I164" si="10">TRUNC((G162*H162),2)</f>
        <v>0</v>
      </c>
      <c r="J162" s="140"/>
      <c r="K162" s="141"/>
    </row>
    <row r="163" spans="1:11" s="142" customFormat="1" x14ac:dyDescent="0.2">
      <c r="A163" s="146"/>
      <c r="B163" s="147"/>
      <c r="C163" s="147"/>
      <c r="D163" s="152" t="s">
        <v>140</v>
      </c>
      <c r="E163" s="151" t="s">
        <v>468</v>
      </c>
      <c r="F163" s="152" t="s">
        <v>142</v>
      </c>
      <c r="G163" s="153">
        <v>110</v>
      </c>
      <c r="H163" s="97"/>
      <c r="I163" s="162">
        <f t="shared" si="10"/>
        <v>0</v>
      </c>
      <c r="J163" s="140"/>
      <c r="K163" s="141"/>
    </row>
    <row r="164" spans="1:11" s="142" customFormat="1" x14ac:dyDescent="0.2">
      <c r="A164" s="146"/>
      <c r="B164" s="147"/>
      <c r="C164" s="147"/>
      <c r="D164" s="152" t="s">
        <v>140</v>
      </c>
      <c r="E164" s="151" t="s">
        <v>143</v>
      </c>
      <c r="F164" s="146" t="s">
        <v>142</v>
      </c>
      <c r="G164" s="153">
        <v>60</v>
      </c>
      <c r="H164" s="97"/>
      <c r="I164" s="162">
        <f t="shared" si="10"/>
        <v>0</v>
      </c>
      <c r="J164" s="140"/>
      <c r="K164" s="141"/>
    </row>
    <row r="165" spans="1:11" s="142" customFormat="1" x14ac:dyDescent="0.2">
      <c r="A165" s="292" t="s">
        <v>113</v>
      </c>
      <c r="B165" s="293"/>
      <c r="C165" s="294"/>
      <c r="D165" s="318"/>
      <c r="E165" s="319"/>
      <c r="F165" s="319"/>
      <c r="G165" s="319"/>
      <c r="H165" s="319"/>
      <c r="I165" s="320"/>
      <c r="J165" s="140"/>
      <c r="K165" s="141"/>
    </row>
    <row r="166" spans="1:11" s="142" customFormat="1" x14ac:dyDescent="0.2">
      <c r="A166" s="295"/>
      <c r="B166" s="296"/>
      <c r="C166" s="297"/>
      <c r="D166" s="318"/>
      <c r="E166" s="319"/>
      <c r="F166" s="319"/>
      <c r="G166" s="319"/>
      <c r="H166" s="319"/>
      <c r="I166" s="320"/>
      <c r="J166" s="140"/>
      <c r="K166" s="141"/>
    </row>
    <row r="167" spans="1:11" s="142" customFormat="1" x14ac:dyDescent="0.2">
      <c r="A167" s="298"/>
      <c r="B167" s="299"/>
      <c r="C167" s="300"/>
      <c r="D167" s="318"/>
      <c r="E167" s="319"/>
      <c r="F167" s="319"/>
      <c r="G167" s="319"/>
      <c r="H167" s="319"/>
      <c r="I167" s="320"/>
      <c r="J167" s="140"/>
      <c r="K167" s="141"/>
    </row>
    <row r="168" spans="1:11" s="142" customFormat="1" x14ac:dyDescent="0.2">
      <c r="A168" s="164"/>
      <c r="B168" s="164"/>
      <c r="C168" s="164"/>
      <c r="D168" s="164"/>
      <c r="E168" s="165"/>
      <c r="F168" s="165"/>
      <c r="G168" s="166"/>
      <c r="H168" s="165"/>
      <c r="I168" s="165"/>
      <c r="J168" s="140"/>
      <c r="K168" s="141"/>
    </row>
    <row r="169" spans="1:11" s="142" customFormat="1" x14ac:dyDescent="0.2">
      <c r="A169" s="139" t="s">
        <v>104</v>
      </c>
      <c r="B169" s="287" t="s">
        <v>63</v>
      </c>
      <c r="C169" s="288"/>
      <c r="D169" s="289" t="s">
        <v>430</v>
      </c>
      <c r="E169" s="290"/>
      <c r="F169" s="290"/>
      <c r="G169" s="290"/>
      <c r="H169" s="290"/>
      <c r="I169" s="291"/>
      <c r="J169" s="140"/>
      <c r="K169" s="141"/>
    </row>
    <row r="170" spans="1:11" s="142" customFormat="1" x14ac:dyDescent="0.2">
      <c r="A170" s="271" t="s">
        <v>105</v>
      </c>
      <c r="B170" s="272"/>
      <c r="C170" s="273"/>
      <c r="D170" s="143"/>
      <c r="E170" s="144"/>
      <c r="F170" s="274" t="s">
        <v>106</v>
      </c>
      <c r="G170" s="275"/>
      <c r="H170" s="276"/>
      <c r="I170" s="139">
        <f>I174</f>
        <v>0</v>
      </c>
      <c r="J170" s="140"/>
      <c r="K170" s="141"/>
    </row>
    <row r="171" spans="1:11" s="142" customFormat="1" x14ac:dyDescent="0.2">
      <c r="A171" s="277" t="s">
        <v>98</v>
      </c>
      <c r="B171" s="278"/>
      <c r="C171" s="279"/>
      <c r="D171" s="283" t="s">
        <v>107</v>
      </c>
      <c r="E171" s="284" t="s">
        <v>108</v>
      </c>
      <c r="F171" s="284" t="s">
        <v>79</v>
      </c>
      <c r="G171" s="284" t="s">
        <v>109</v>
      </c>
      <c r="H171" s="283" t="s">
        <v>110</v>
      </c>
      <c r="I171" s="283" t="s">
        <v>111</v>
      </c>
      <c r="J171" s="140"/>
      <c r="K171" s="141"/>
    </row>
    <row r="172" spans="1:11" s="142" customFormat="1" x14ac:dyDescent="0.2">
      <c r="A172" s="280"/>
      <c r="B172" s="281"/>
      <c r="C172" s="282"/>
      <c r="D172" s="283"/>
      <c r="E172" s="284"/>
      <c r="F172" s="284"/>
      <c r="G172" s="284"/>
      <c r="H172" s="283"/>
      <c r="I172" s="283"/>
      <c r="J172" s="140"/>
      <c r="K172" s="141"/>
    </row>
    <row r="173" spans="1:11" s="142" customFormat="1" x14ac:dyDescent="0.2">
      <c r="A173" s="161" t="s">
        <v>112</v>
      </c>
      <c r="B173" s="285" t="s">
        <v>81</v>
      </c>
      <c r="C173" s="286"/>
      <c r="D173" s="283"/>
      <c r="E173" s="284"/>
      <c r="F173" s="284"/>
      <c r="G173" s="284"/>
      <c r="H173" s="283"/>
      <c r="I173" s="283"/>
      <c r="J173" s="140"/>
      <c r="K173" s="141"/>
    </row>
    <row r="174" spans="1:11" s="142" customFormat="1" ht="24" x14ac:dyDescent="0.2">
      <c r="A174" s="146"/>
      <c r="B174" s="147"/>
      <c r="C174" s="147"/>
      <c r="D174" s="146" t="s">
        <v>465</v>
      </c>
      <c r="E174" s="148" t="s">
        <v>430</v>
      </c>
      <c r="F174" s="146" t="s">
        <v>122</v>
      </c>
      <c r="G174" s="156">
        <v>1</v>
      </c>
      <c r="H174" s="177"/>
      <c r="I174" s="162">
        <f t="shared" ref="I174" si="11">TRUNC((G174*H174),2)</f>
        <v>0</v>
      </c>
      <c r="J174" s="140"/>
      <c r="K174" s="141"/>
    </row>
    <row r="175" spans="1:11" s="142" customFormat="1" x14ac:dyDescent="0.2">
      <c r="A175" s="292" t="s">
        <v>113</v>
      </c>
      <c r="B175" s="293"/>
      <c r="C175" s="294"/>
      <c r="D175" s="315" t="s">
        <v>466</v>
      </c>
      <c r="E175" s="316"/>
      <c r="F175" s="316"/>
      <c r="G175" s="316"/>
      <c r="H175" s="316"/>
      <c r="I175" s="317"/>
      <c r="J175" s="140"/>
      <c r="K175" s="141"/>
    </row>
    <row r="176" spans="1:11" s="142" customFormat="1" x14ac:dyDescent="0.2">
      <c r="A176" s="295"/>
      <c r="B176" s="296"/>
      <c r="C176" s="297"/>
      <c r="D176" s="315"/>
      <c r="E176" s="316"/>
      <c r="F176" s="316"/>
      <c r="G176" s="316"/>
      <c r="H176" s="316"/>
      <c r="I176" s="317"/>
      <c r="J176" s="140"/>
      <c r="K176" s="141"/>
    </row>
    <row r="177" spans="1:11" s="142" customFormat="1" x14ac:dyDescent="0.2">
      <c r="A177" s="298"/>
      <c r="B177" s="299"/>
      <c r="C177" s="300"/>
      <c r="D177" s="318"/>
      <c r="E177" s="319"/>
      <c r="F177" s="319"/>
      <c r="G177" s="319"/>
      <c r="H177" s="319"/>
      <c r="I177" s="320"/>
      <c r="J177" s="140"/>
      <c r="K177" s="141"/>
    </row>
    <row r="178" spans="1:11" s="16" customFormat="1" ht="129.94999999999999" customHeight="1" x14ac:dyDescent="0.2">
      <c r="A178" s="324" t="s">
        <v>505</v>
      </c>
      <c r="B178" s="325"/>
      <c r="C178" s="325"/>
      <c r="D178" s="325"/>
      <c r="E178" s="325"/>
      <c r="F178" s="325"/>
      <c r="G178" s="325"/>
      <c r="H178" s="325"/>
      <c r="I178" s="325"/>
      <c r="J178" s="14"/>
    </row>
    <row r="179" spans="1:11" x14ac:dyDescent="0.2">
      <c r="A179" s="157"/>
      <c r="B179" s="157"/>
      <c r="C179" s="157"/>
      <c r="D179" s="158"/>
      <c r="E179" s="158"/>
      <c r="F179" s="158"/>
      <c r="G179" s="158"/>
      <c r="H179" s="158"/>
      <c r="I179" s="159"/>
      <c r="J179" s="160"/>
      <c r="K179" s="160"/>
    </row>
    <row r="180" spans="1:11" x14ac:dyDescent="0.2">
      <c r="A180" s="157"/>
      <c r="B180" s="157"/>
      <c r="C180" s="157"/>
      <c r="D180" s="158"/>
      <c r="E180" s="158"/>
      <c r="F180" s="158"/>
      <c r="G180" s="158"/>
      <c r="H180" s="158"/>
      <c r="I180" s="159"/>
      <c r="J180" s="160"/>
      <c r="K180" s="160"/>
    </row>
    <row r="181" spans="1:11" x14ac:dyDescent="0.2">
      <c r="A181" s="169"/>
      <c r="B181" s="169"/>
      <c r="C181" s="169"/>
      <c r="D181" s="169"/>
      <c r="E181" s="169"/>
      <c r="F181" s="169"/>
      <c r="G181" s="170"/>
      <c r="H181" s="169"/>
      <c r="I181" s="171"/>
    </row>
    <row r="182" spans="1:11" x14ac:dyDescent="0.2">
      <c r="A182" s="169"/>
      <c r="B182" s="169"/>
      <c r="C182" s="169"/>
      <c r="D182" s="169"/>
      <c r="E182" s="169"/>
      <c r="F182" s="169"/>
      <c r="G182" s="170"/>
      <c r="H182" s="169"/>
      <c r="I182" s="171"/>
    </row>
    <row r="183" spans="1:11" x14ac:dyDescent="0.2">
      <c r="A183" s="169"/>
      <c r="B183" s="169"/>
      <c r="C183" s="169"/>
      <c r="D183" s="169"/>
      <c r="E183" s="169"/>
      <c r="F183" s="169"/>
      <c r="G183" s="170"/>
      <c r="H183" s="169"/>
      <c r="I183" s="171"/>
    </row>
    <row r="184" spans="1:11" x14ac:dyDescent="0.2">
      <c r="A184" s="169"/>
      <c r="B184" s="169"/>
      <c r="C184" s="169"/>
      <c r="D184" s="169"/>
      <c r="E184" s="169"/>
      <c r="F184" s="169"/>
      <c r="G184" s="170"/>
      <c r="H184" s="169"/>
      <c r="I184" s="171"/>
    </row>
    <row r="185" spans="1:11" x14ac:dyDescent="0.2">
      <c r="A185" s="169"/>
      <c r="B185" s="169"/>
      <c r="C185" s="169"/>
      <c r="D185" s="169"/>
      <c r="E185" s="169"/>
      <c r="F185" s="169"/>
      <c r="G185" s="170"/>
      <c r="H185" s="169"/>
      <c r="I185" s="171"/>
    </row>
    <row r="186" spans="1:11" x14ac:dyDescent="0.2">
      <c r="A186" s="172"/>
      <c r="B186" s="172"/>
      <c r="C186" s="172"/>
      <c r="D186" s="172"/>
      <c r="E186" s="172"/>
      <c r="F186" s="172"/>
      <c r="G186" s="173"/>
      <c r="H186" s="172"/>
      <c r="I186" s="174"/>
    </row>
    <row r="187" spans="1:11" x14ac:dyDescent="0.2">
      <c r="A187" s="172"/>
      <c r="B187" s="172"/>
      <c r="C187" s="172"/>
      <c r="D187" s="172"/>
      <c r="E187" s="172"/>
      <c r="F187" s="172"/>
      <c r="G187" s="173"/>
      <c r="H187" s="172"/>
      <c r="I187" s="174"/>
    </row>
    <row r="188" spans="1:11" x14ac:dyDescent="0.2">
      <c r="A188" s="172"/>
      <c r="B188" s="172"/>
      <c r="C188" s="172"/>
      <c r="D188" s="172"/>
      <c r="E188" s="172"/>
      <c r="F188" s="172"/>
      <c r="G188" s="173"/>
      <c r="H188" s="172"/>
      <c r="I188" s="174"/>
    </row>
    <row r="189" spans="1:11" x14ac:dyDescent="0.2">
      <c r="A189" s="172"/>
      <c r="B189" s="172"/>
      <c r="C189" s="172"/>
      <c r="D189" s="172"/>
      <c r="E189" s="172"/>
      <c r="F189" s="172"/>
      <c r="G189" s="173"/>
      <c r="H189" s="172"/>
      <c r="I189" s="174"/>
    </row>
    <row r="190" spans="1:11" x14ac:dyDescent="0.2">
      <c r="A190" s="172"/>
      <c r="B190" s="172"/>
      <c r="C190" s="172"/>
      <c r="D190" s="172"/>
      <c r="E190" s="172"/>
      <c r="F190" s="172"/>
      <c r="G190" s="173"/>
      <c r="H190" s="172"/>
      <c r="I190" s="174"/>
    </row>
    <row r="191" spans="1:11" x14ac:dyDescent="0.2">
      <c r="A191" s="172"/>
      <c r="B191" s="172"/>
      <c r="C191" s="172"/>
      <c r="D191" s="172"/>
      <c r="E191" s="172"/>
      <c r="F191" s="172"/>
      <c r="G191" s="173"/>
      <c r="H191" s="172"/>
      <c r="I191" s="174"/>
    </row>
    <row r="192" spans="1:11" x14ac:dyDescent="0.2">
      <c r="A192" s="172"/>
      <c r="B192" s="172"/>
      <c r="C192" s="172"/>
      <c r="D192" s="172"/>
      <c r="E192" s="172"/>
      <c r="F192" s="172"/>
      <c r="G192" s="173"/>
      <c r="H192" s="172"/>
      <c r="I192" s="174"/>
    </row>
    <row r="193" spans="1:9" x14ac:dyDescent="0.2">
      <c r="A193" s="172"/>
      <c r="B193" s="172"/>
      <c r="C193" s="172"/>
      <c r="D193" s="172"/>
      <c r="E193" s="172"/>
      <c r="F193" s="172"/>
      <c r="G193" s="173"/>
      <c r="H193" s="172"/>
      <c r="I193" s="174"/>
    </row>
    <row r="194" spans="1:9" x14ac:dyDescent="0.2">
      <c r="A194" s="172"/>
      <c r="B194" s="172"/>
      <c r="C194" s="172"/>
      <c r="D194" s="172"/>
      <c r="E194" s="172"/>
      <c r="F194" s="172"/>
      <c r="G194" s="173"/>
      <c r="H194" s="172"/>
      <c r="I194" s="174"/>
    </row>
    <row r="195" spans="1:9" x14ac:dyDescent="0.2">
      <c r="A195" s="172"/>
      <c r="B195" s="172"/>
      <c r="C195" s="172"/>
      <c r="D195" s="172"/>
      <c r="E195" s="172"/>
      <c r="F195" s="172"/>
      <c r="G195" s="173"/>
      <c r="H195" s="172"/>
      <c r="I195" s="174"/>
    </row>
    <row r="196" spans="1:9" x14ac:dyDescent="0.2">
      <c r="A196" s="172"/>
      <c r="B196" s="172"/>
      <c r="C196" s="172"/>
      <c r="D196" s="172"/>
      <c r="E196" s="172"/>
      <c r="F196" s="172"/>
      <c r="G196" s="173"/>
      <c r="H196" s="172"/>
      <c r="I196" s="174"/>
    </row>
    <row r="197" spans="1:9" x14ac:dyDescent="0.2">
      <c r="A197" s="172"/>
      <c r="B197" s="172"/>
      <c r="C197" s="172"/>
      <c r="D197" s="172"/>
      <c r="E197" s="172"/>
      <c r="F197" s="172"/>
      <c r="G197" s="173"/>
      <c r="H197" s="172"/>
      <c r="I197" s="174"/>
    </row>
    <row r="198" spans="1:9" x14ac:dyDescent="0.2">
      <c r="A198" s="172"/>
      <c r="B198" s="172"/>
      <c r="C198" s="172"/>
      <c r="D198" s="172"/>
      <c r="E198" s="172"/>
      <c r="F198" s="172"/>
      <c r="G198" s="173"/>
      <c r="H198" s="172"/>
      <c r="I198" s="174"/>
    </row>
    <row r="199" spans="1:9" x14ac:dyDescent="0.2">
      <c r="A199" s="172"/>
      <c r="B199" s="172"/>
      <c r="C199" s="172"/>
      <c r="D199" s="172"/>
      <c r="E199" s="172"/>
      <c r="F199" s="172"/>
      <c r="G199" s="173"/>
      <c r="H199" s="172"/>
      <c r="I199" s="174"/>
    </row>
    <row r="200" spans="1:9" x14ac:dyDescent="0.2">
      <c r="A200" s="172"/>
      <c r="B200" s="172"/>
      <c r="C200" s="172"/>
      <c r="D200" s="172"/>
      <c r="E200" s="172"/>
      <c r="F200" s="172"/>
      <c r="G200" s="173"/>
      <c r="H200" s="172"/>
      <c r="I200" s="174"/>
    </row>
    <row r="201" spans="1:9" x14ac:dyDescent="0.2">
      <c r="A201" s="172"/>
      <c r="B201" s="172"/>
      <c r="C201" s="172"/>
      <c r="D201" s="172"/>
      <c r="E201" s="172"/>
      <c r="F201" s="172"/>
      <c r="G201" s="173"/>
      <c r="H201" s="172"/>
      <c r="I201" s="174"/>
    </row>
    <row r="202" spans="1:9" x14ac:dyDescent="0.2">
      <c r="A202" s="172"/>
      <c r="B202" s="172"/>
      <c r="C202" s="172"/>
      <c r="D202" s="172"/>
      <c r="E202" s="172"/>
      <c r="F202" s="172"/>
      <c r="G202" s="173"/>
      <c r="H202" s="172"/>
      <c r="I202" s="174"/>
    </row>
    <row r="203" spans="1:9" x14ac:dyDescent="0.2">
      <c r="A203" s="172"/>
      <c r="B203" s="172"/>
      <c r="C203" s="172"/>
      <c r="D203" s="172"/>
      <c r="E203" s="172"/>
      <c r="F203" s="172"/>
      <c r="G203" s="173"/>
      <c r="H203" s="172"/>
      <c r="I203" s="174"/>
    </row>
    <row r="204" spans="1:9" x14ac:dyDescent="0.2">
      <c r="A204" s="172"/>
      <c r="B204" s="172"/>
      <c r="C204" s="172"/>
      <c r="D204" s="172"/>
      <c r="E204" s="172"/>
      <c r="F204" s="172"/>
      <c r="G204" s="173"/>
      <c r="H204" s="172"/>
      <c r="I204" s="174"/>
    </row>
    <row r="205" spans="1:9" x14ac:dyDescent="0.2">
      <c r="A205" s="172"/>
      <c r="B205" s="172"/>
      <c r="C205" s="172"/>
      <c r="D205" s="172"/>
      <c r="E205" s="172"/>
      <c r="F205" s="172"/>
      <c r="G205" s="173"/>
      <c r="H205" s="172"/>
      <c r="I205" s="174"/>
    </row>
  </sheetData>
  <sheetProtection algorithmName="SHA-512" hashValue="Bgt6Goe1H3pAzQKs7ZDw7FdLTrlXue+h97HxFXEGM16pCEJBKvgU82sbVpqoOse0TSiVfg/saYfrA4AMqcDnLQ==" saltValue="PXD4+ImMf8JemGaq0lWDtg==" spinCount="100000" sheet="1" objects="1" scenarios="1"/>
  <mergeCells count="221">
    <mergeCell ref="A178:I178"/>
    <mergeCell ref="I126:I128"/>
    <mergeCell ref="B128:C128"/>
    <mergeCell ref="A130:C132"/>
    <mergeCell ref="D130:I130"/>
    <mergeCell ref="D131:I131"/>
    <mergeCell ref="D132:I132"/>
    <mergeCell ref="A150:C152"/>
    <mergeCell ref="D150:I150"/>
    <mergeCell ref="D151:I151"/>
    <mergeCell ref="D152:I152"/>
    <mergeCell ref="B144:C144"/>
    <mergeCell ref="D144:I144"/>
    <mergeCell ref="A145:C145"/>
    <mergeCell ref="F145:H145"/>
    <mergeCell ref="A146:C147"/>
    <mergeCell ref="D146:D148"/>
    <mergeCell ref="E146:E148"/>
    <mergeCell ref="F146:F148"/>
    <mergeCell ref="G146:G148"/>
    <mergeCell ref="H146:H148"/>
    <mergeCell ref="I146:I148"/>
    <mergeCell ref="B124:C124"/>
    <mergeCell ref="D124:I124"/>
    <mergeCell ref="A125:C125"/>
    <mergeCell ref="F125:H125"/>
    <mergeCell ref="E126:E128"/>
    <mergeCell ref="F126:F128"/>
    <mergeCell ref="G126:G128"/>
    <mergeCell ref="H126:H128"/>
    <mergeCell ref="A140:C142"/>
    <mergeCell ref="D140:I140"/>
    <mergeCell ref="D141:I141"/>
    <mergeCell ref="B111:C111"/>
    <mergeCell ref="D111:I111"/>
    <mergeCell ref="A112:C112"/>
    <mergeCell ref="F112:H112"/>
    <mergeCell ref="A113:C114"/>
    <mergeCell ref="D113:D115"/>
    <mergeCell ref="E113:E115"/>
    <mergeCell ref="F113:F115"/>
    <mergeCell ref="G113:G115"/>
    <mergeCell ref="H113:H115"/>
    <mergeCell ref="I113:I115"/>
    <mergeCell ref="B115:C115"/>
    <mergeCell ref="A175:C177"/>
    <mergeCell ref="D175:I175"/>
    <mergeCell ref="D176:I176"/>
    <mergeCell ref="D177:I177"/>
    <mergeCell ref="A165:C167"/>
    <mergeCell ref="D165:I165"/>
    <mergeCell ref="D166:I166"/>
    <mergeCell ref="D167:I167"/>
    <mergeCell ref="B169:C169"/>
    <mergeCell ref="D169:I169"/>
    <mergeCell ref="A170:C170"/>
    <mergeCell ref="F170:H170"/>
    <mergeCell ref="A171:C172"/>
    <mergeCell ref="D171:D173"/>
    <mergeCell ref="E171:E173"/>
    <mergeCell ref="F171:F173"/>
    <mergeCell ref="I171:I173"/>
    <mergeCell ref="B173:C173"/>
    <mergeCell ref="G171:G173"/>
    <mergeCell ref="H171:H173"/>
    <mergeCell ref="D142:I142"/>
    <mergeCell ref="B154:C154"/>
    <mergeCell ref="D154:I154"/>
    <mergeCell ref="A155:C155"/>
    <mergeCell ref="F155:H155"/>
    <mergeCell ref="A156:C157"/>
    <mergeCell ref="D156:D158"/>
    <mergeCell ref="E156:E158"/>
    <mergeCell ref="F156:F158"/>
    <mergeCell ref="G156:G158"/>
    <mergeCell ref="H156:H158"/>
    <mergeCell ref="I156:I158"/>
    <mergeCell ref="B158:C158"/>
    <mergeCell ref="B148:C148"/>
    <mergeCell ref="A135:C135"/>
    <mergeCell ref="F135:H135"/>
    <mergeCell ref="A136:C137"/>
    <mergeCell ref="D136:D138"/>
    <mergeCell ref="E136:E138"/>
    <mergeCell ref="F136:F138"/>
    <mergeCell ref="G136:G138"/>
    <mergeCell ref="H136:H138"/>
    <mergeCell ref="I136:I138"/>
    <mergeCell ref="B138:C138"/>
    <mergeCell ref="A79:C81"/>
    <mergeCell ref="D79:I79"/>
    <mergeCell ref="D80:I80"/>
    <mergeCell ref="D81:I81"/>
    <mergeCell ref="A72:C72"/>
    <mergeCell ref="F72:H72"/>
    <mergeCell ref="A73:C74"/>
    <mergeCell ref="D73:D75"/>
    <mergeCell ref="E73:E75"/>
    <mergeCell ref="F73:F75"/>
    <mergeCell ref="G73:G75"/>
    <mergeCell ref="H73:H75"/>
    <mergeCell ref="A39:C41"/>
    <mergeCell ref="D39:I39"/>
    <mergeCell ref="D40:I40"/>
    <mergeCell ref="D41:I41"/>
    <mergeCell ref="B32:C32"/>
    <mergeCell ref="D32:I32"/>
    <mergeCell ref="B71:C71"/>
    <mergeCell ref="D71:I71"/>
    <mergeCell ref="I73:I75"/>
    <mergeCell ref="B75:C75"/>
    <mergeCell ref="A66:C68"/>
    <mergeCell ref="D66:I66"/>
    <mergeCell ref="D67:I67"/>
    <mergeCell ref="D68:I68"/>
    <mergeCell ref="B56:C56"/>
    <mergeCell ref="D56:I56"/>
    <mergeCell ref="A57:C57"/>
    <mergeCell ref="F57:H57"/>
    <mergeCell ref="A58:C59"/>
    <mergeCell ref="D58:D60"/>
    <mergeCell ref="E58:E60"/>
    <mergeCell ref="F58:F60"/>
    <mergeCell ref="G58:G60"/>
    <mergeCell ref="H58:H60"/>
    <mergeCell ref="I58:I60"/>
    <mergeCell ref="B60:C60"/>
    <mergeCell ref="A6:I6"/>
    <mergeCell ref="A1:I1"/>
    <mergeCell ref="A2:I2"/>
    <mergeCell ref="A3:I3"/>
    <mergeCell ref="A4:I4"/>
    <mergeCell ref="A5:I5"/>
    <mergeCell ref="A7:I7"/>
    <mergeCell ref="A8:I8"/>
    <mergeCell ref="A69:C69"/>
    <mergeCell ref="D69:I69"/>
    <mergeCell ref="B17:C17"/>
    <mergeCell ref="D17:I17"/>
    <mergeCell ref="A18:C18"/>
    <mergeCell ref="F18:H18"/>
    <mergeCell ref="A19:C20"/>
    <mergeCell ref="D19:D21"/>
    <mergeCell ref="E19:E21"/>
    <mergeCell ref="F19:F21"/>
    <mergeCell ref="G19:G21"/>
    <mergeCell ref="H19:H21"/>
    <mergeCell ref="I19:I21"/>
    <mergeCell ref="B21:C21"/>
    <mergeCell ref="A28:C30"/>
    <mergeCell ref="D28:I28"/>
    <mergeCell ref="A93:C95"/>
    <mergeCell ref="D93:I93"/>
    <mergeCell ref="D94:I94"/>
    <mergeCell ref="D95:I95"/>
    <mergeCell ref="B83:C83"/>
    <mergeCell ref="D83:I83"/>
    <mergeCell ref="A84:C84"/>
    <mergeCell ref="F84:H84"/>
    <mergeCell ref="A85:C86"/>
    <mergeCell ref="D85:D87"/>
    <mergeCell ref="E85:E87"/>
    <mergeCell ref="F85:F87"/>
    <mergeCell ref="G85:G87"/>
    <mergeCell ref="H85:H87"/>
    <mergeCell ref="I85:I87"/>
    <mergeCell ref="B87:C87"/>
    <mergeCell ref="A107:C109"/>
    <mergeCell ref="D107:I107"/>
    <mergeCell ref="D108:I108"/>
    <mergeCell ref="D109:I109"/>
    <mergeCell ref="B97:C97"/>
    <mergeCell ref="D97:I97"/>
    <mergeCell ref="A98:C98"/>
    <mergeCell ref="F98:H98"/>
    <mergeCell ref="A99:C100"/>
    <mergeCell ref="D99:D101"/>
    <mergeCell ref="E99:E101"/>
    <mergeCell ref="F99:F101"/>
    <mergeCell ref="G99:G101"/>
    <mergeCell ref="H99:H101"/>
    <mergeCell ref="I99:I101"/>
    <mergeCell ref="B101:C101"/>
    <mergeCell ref="B134:C134"/>
    <mergeCell ref="D134:I134"/>
    <mergeCell ref="A126:C127"/>
    <mergeCell ref="D126:D128"/>
    <mergeCell ref="A52:C54"/>
    <mergeCell ref="D52:I52"/>
    <mergeCell ref="D53:I53"/>
    <mergeCell ref="D54:I54"/>
    <mergeCell ref="B43:C43"/>
    <mergeCell ref="D43:I43"/>
    <mergeCell ref="A44:C44"/>
    <mergeCell ref="F44:H44"/>
    <mergeCell ref="A45:C46"/>
    <mergeCell ref="D45:D47"/>
    <mergeCell ref="E45:E47"/>
    <mergeCell ref="F45:F47"/>
    <mergeCell ref="G45:G47"/>
    <mergeCell ref="H45:H47"/>
    <mergeCell ref="I45:I47"/>
    <mergeCell ref="B47:C47"/>
    <mergeCell ref="A120:C122"/>
    <mergeCell ref="D120:I120"/>
    <mergeCell ref="D121:I121"/>
    <mergeCell ref="D122:I122"/>
    <mergeCell ref="A9:I9"/>
    <mergeCell ref="A33:C33"/>
    <mergeCell ref="F33:H33"/>
    <mergeCell ref="A34:C35"/>
    <mergeCell ref="D34:D36"/>
    <mergeCell ref="E34:E36"/>
    <mergeCell ref="F34:F36"/>
    <mergeCell ref="G34:G36"/>
    <mergeCell ref="H34:H36"/>
    <mergeCell ref="I34:I36"/>
    <mergeCell ref="B36:C36"/>
    <mergeCell ref="D29:I29"/>
    <mergeCell ref="D30:I30"/>
    <mergeCell ref="H11:I11"/>
  </mergeCells>
  <conditionalFormatting sqref="H22:H27 H37:H38 H48:H51 H61:H65 H76:H78 H88:H92 H102:H106 H116:H119 H129 H139 H149 H159:H164 H174">
    <cfRule type="notContainsBlanks" dxfId="57" priority="1">
      <formula>LEN(TRIM(H22))&gt;0</formula>
    </cfRule>
  </conditionalFormatting>
  <printOptions horizontalCentered="1"/>
  <pageMargins left="0.23622047244094491" right="0.23622047244094491" top="0.74803149606299213" bottom="0.74803149606299213" header="0.31496062992125984" footer="0.31496062992125984"/>
  <pageSetup paperSize="9" scale="57" firstPageNumber="0" fitToHeight="0" orientation="portrait" horizontalDpi="300" verticalDpi="300" r:id="rId1"/>
  <rowBreaks count="2" manualBreakCount="2">
    <brk id="81" max="8" man="1"/>
    <brk id="152"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B10" sqref="B10"/>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329" t="s">
        <v>506</v>
      </c>
      <c r="B1" s="330"/>
      <c r="C1" s="331"/>
    </row>
    <row r="2" spans="1:3" ht="15" customHeight="1" x14ac:dyDescent="0.2">
      <c r="A2" s="332"/>
      <c r="B2" s="333"/>
      <c r="C2" s="334"/>
    </row>
    <row r="3" spans="1:3" ht="15" customHeight="1" x14ac:dyDescent="0.2">
      <c r="A3" s="332"/>
      <c r="B3" s="333"/>
      <c r="C3" s="334"/>
    </row>
    <row r="4" spans="1:3" ht="15" customHeight="1" x14ac:dyDescent="0.2">
      <c r="A4" s="332"/>
      <c r="B4" s="333"/>
      <c r="C4" s="334"/>
    </row>
    <row r="5" spans="1:3" s="203" customFormat="1" ht="30" customHeight="1" thickBot="1" x14ac:dyDescent="0.25">
      <c r="A5" s="335" t="s">
        <v>497</v>
      </c>
      <c r="B5" s="336"/>
      <c r="C5" s="337"/>
    </row>
    <row r="6" spans="1:3" ht="15" customHeight="1" x14ac:dyDescent="0.2">
      <c r="A6" s="338" t="s">
        <v>507</v>
      </c>
      <c r="B6" s="340" t="s">
        <v>1</v>
      </c>
      <c r="C6" s="342" t="s">
        <v>508</v>
      </c>
    </row>
    <row r="7" spans="1:3" ht="15" customHeight="1" thickBot="1" x14ac:dyDescent="0.25">
      <c r="A7" s="339"/>
      <c r="B7" s="341"/>
      <c r="C7" s="343"/>
    </row>
    <row r="8" spans="1:3" ht="15" customHeight="1" x14ac:dyDescent="0.25">
      <c r="A8" s="178" t="s">
        <v>509</v>
      </c>
      <c r="B8" s="179" t="s">
        <v>510</v>
      </c>
      <c r="C8" s="180">
        <f>SUM(C9:C12)</f>
        <v>0</v>
      </c>
    </row>
    <row r="9" spans="1:3" ht="15" customHeight="1" x14ac:dyDescent="0.25">
      <c r="A9" s="181" t="s">
        <v>511</v>
      </c>
      <c r="B9" s="182" t="s">
        <v>512</v>
      </c>
      <c r="C9" s="183"/>
    </row>
    <row r="10" spans="1:3" ht="15" customHeight="1" x14ac:dyDescent="0.25">
      <c r="A10" s="181" t="s">
        <v>513</v>
      </c>
      <c r="B10" s="182" t="s">
        <v>514</v>
      </c>
      <c r="C10" s="183"/>
    </row>
    <row r="11" spans="1:3" ht="15" customHeight="1" x14ac:dyDescent="0.25">
      <c r="A11" s="181" t="s">
        <v>515</v>
      </c>
      <c r="B11" s="184" t="s">
        <v>516</v>
      </c>
      <c r="C11" s="185"/>
    </row>
    <row r="12" spans="1:3" ht="15" customHeight="1" thickBot="1" x14ac:dyDescent="0.3">
      <c r="A12" s="186" t="s">
        <v>517</v>
      </c>
      <c r="B12" s="187" t="s">
        <v>518</v>
      </c>
      <c r="C12" s="188"/>
    </row>
    <row r="13" spans="1:3" ht="15" customHeight="1" thickBot="1" x14ac:dyDescent="0.3">
      <c r="A13" s="189"/>
      <c r="B13" s="190"/>
      <c r="C13" s="191"/>
    </row>
    <row r="14" spans="1:3" ht="15" customHeight="1" x14ac:dyDescent="0.25">
      <c r="A14" s="178" t="s">
        <v>519</v>
      </c>
      <c r="B14" s="179" t="s">
        <v>520</v>
      </c>
      <c r="C14" s="180">
        <f>SUM(C15)</f>
        <v>0</v>
      </c>
    </row>
    <row r="15" spans="1:3" ht="15" customHeight="1" thickBot="1" x14ac:dyDescent="0.3">
      <c r="A15" s="186" t="s">
        <v>521</v>
      </c>
      <c r="B15" s="187" t="s">
        <v>522</v>
      </c>
      <c r="C15" s="188"/>
    </row>
    <row r="16" spans="1:3" ht="15" customHeight="1" thickBot="1" x14ac:dyDescent="0.3">
      <c r="A16" s="189"/>
      <c r="B16" s="190"/>
      <c r="C16" s="192"/>
    </row>
    <row r="17" spans="1:3" ht="15" customHeight="1" x14ac:dyDescent="0.25">
      <c r="A17" s="178" t="s">
        <v>523</v>
      </c>
      <c r="B17" s="179" t="s">
        <v>524</v>
      </c>
      <c r="C17" s="180">
        <f>SUM(C18:C21)</f>
        <v>0</v>
      </c>
    </row>
    <row r="18" spans="1:3" ht="15" customHeight="1" x14ac:dyDescent="0.25">
      <c r="A18" s="181" t="s">
        <v>525</v>
      </c>
      <c r="B18" s="182" t="s">
        <v>526</v>
      </c>
      <c r="C18" s="183"/>
    </row>
    <row r="19" spans="1:3" ht="15" customHeight="1" x14ac:dyDescent="0.25">
      <c r="A19" s="181" t="s">
        <v>527</v>
      </c>
      <c r="B19" s="182" t="s">
        <v>528</v>
      </c>
      <c r="C19" s="183"/>
    </row>
    <row r="20" spans="1:3" ht="15" customHeight="1" x14ac:dyDescent="0.25">
      <c r="A20" s="181" t="s">
        <v>529</v>
      </c>
      <c r="B20" s="182" t="s">
        <v>530</v>
      </c>
      <c r="C20" s="183"/>
    </row>
    <row r="21" spans="1:3" ht="15" customHeight="1" thickBot="1" x14ac:dyDescent="0.3">
      <c r="A21" s="186" t="s">
        <v>531</v>
      </c>
      <c r="B21" s="187" t="s">
        <v>532</v>
      </c>
      <c r="C21" s="183"/>
    </row>
    <row r="22" spans="1:3" ht="15" customHeight="1" thickBot="1" x14ac:dyDescent="0.3">
      <c r="A22" s="189"/>
      <c r="B22" s="193"/>
      <c r="C22" s="191"/>
    </row>
    <row r="23" spans="1:3" ht="15" customHeight="1" thickBot="1" x14ac:dyDescent="0.3">
      <c r="A23" s="194" t="s">
        <v>533</v>
      </c>
      <c r="B23" s="195" t="s">
        <v>534</v>
      </c>
      <c r="C23" s="196">
        <f>((1+(C9+C10+C11))*(1+C12)*(1+C15)/(1-(C18+C19+C20+C21))-1)</f>
        <v>0</v>
      </c>
    </row>
    <row r="24" spans="1:3" ht="15" customHeight="1" x14ac:dyDescent="0.25">
      <c r="A24" s="189"/>
      <c r="B24" s="190"/>
      <c r="C24" s="197"/>
    </row>
    <row r="25" spans="1:3" ht="15" customHeight="1" x14ac:dyDescent="0.25">
      <c r="A25" s="326" t="s">
        <v>535</v>
      </c>
      <c r="B25" s="327"/>
      <c r="C25" s="328"/>
    </row>
    <row r="26" spans="1:3" ht="15" customHeight="1" x14ac:dyDescent="0.25">
      <c r="A26" s="198"/>
      <c r="B26" s="190"/>
      <c r="C26" s="197"/>
    </row>
    <row r="27" spans="1:3" ht="15" x14ac:dyDescent="0.25">
      <c r="A27" s="189"/>
      <c r="B27" s="190"/>
      <c r="C27" s="197"/>
    </row>
    <row r="28" spans="1:3" ht="21" x14ac:dyDescent="0.35">
      <c r="A28" s="189"/>
      <c r="B28" s="199" t="s">
        <v>536</v>
      </c>
      <c r="C28" s="197"/>
    </row>
    <row r="29" spans="1:3" ht="21" x14ac:dyDescent="0.35">
      <c r="A29" s="189"/>
      <c r="B29" s="199" t="s">
        <v>537</v>
      </c>
      <c r="C29" s="197"/>
    </row>
    <row r="30" spans="1:3" ht="21" x14ac:dyDescent="0.35">
      <c r="A30" s="200"/>
      <c r="B30" s="201"/>
      <c r="C30" s="202"/>
    </row>
  </sheetData>
  <sheetProtection algorithmName="SHA-512" hashValue="GPWi4R01ypbLRzr1h2siFc/o5I9LkouLpj3A+QMc9ldfFZzOiCXD/3Eg85RlCUAV8GpAdNTukcHmxc5NM0A7Dg==" saltValue="I82Ug+Vj0sNdQUHQsvQu3A==" spinCount="100000" sheet="1" objects="1" scenarios="1" deleteRows="0"/>
  <mergeCells count="6">
    <mergeCell ref="A25:C25"/>
    <mergeCell ref="A1:C4"/>
    <mergeCell ref="A5:C5"/>
    <mergeCell ref="A6:A7"/>
    <mergeCell ref="B6:B7"/>
    <mergeCell ref="C6:C7"/>
  </mergeCells>
  <conditionalFormatting sqref="C9:C12 C15 C18:C21">
    <cfRule type="cellIs" dxfId="56" priority="1" operator="notEqual">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C10" sqref="C10"/>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329" t="s">
        <v>538</v>
      </c>
      <c r="B1" s="330"/>
      <c r="C1" s="331"/>
    </row>
    <row r="2" spans="1:3" ht="15" customHeight="1" x14ac:dyDescent="0.2">
      <c r="A2" s="332"/>
      <c r="B2" s="333"/>
      <c r="C2" s="334"/>
    </row>
    <row r="3" spans="1:3" ht="15" customHeight="1" x14ac:dyDescent="0.2">
      <c r="A3" s="332"/>
      <c r="B3" s="333"/>
      <c r="C3" s="334"/>
    </row>
    <row r="4" spans="1:3" ht="15" customHeight="1" x14ac:dyDescent="0.2">
      <c r="A4" s="332"/>
      <c r="B4" s="333"/>
      <c r="C4" s="334"/>
    </row>
    <row r="5" spans="1:3" ht="30" customHeight="1" thickBot="1" x14ac:dyDescent="0.25">
      <c r="A5" s="335" t="s">
        <v>497</v>
      </c>
      <c r="B5" s="336"/>
      <c r="C5" s="337"/>
    </row>
    <row r="6" spans="1:3" ht="15" customHeight="1" x14ac:dyDescent="0.2">
      <c r="A6" s="338" t="s">
        <v>507</v>
      </c>
      <c r="B6" s="340" t="s">
        <v>1</v>
      </c>
      <c r="C6" s="342" t="s">
        <v>508</v>
      </c>
    </row>
    <row r="7" spans="1:3" ht="15" customHeight="1" thickBot="1" x14ac:dyDescent="0.25">
      <c r="A7" s="339"/>
      <c r="B7" s="341"/>
      <c r="C7" s="343"/>
    </row>
    <row r="8" spans="1:3" ht="15" customHeight="1" x14ac:dyDescent="0.25">
      <c r="A8" s="178" t="s">
        <v>509</v>
      </c>
      <c r="B8" s="179" t="s">
        <v>510</v>
      </c>
      <c r="C8" s="180">
        <f>SUM(C9:C12)</f>
        <v>0</v>
      </c>
    </row>
    <row r="9" spans="1:3" ht="15" customHeight="1" x14ac:dyDescent="0.25">
      <c r="A9" s="181" t="s">
        <v>511</v>
      </c>
      <c r="B9" s="182" t="s">
        <v>512</v>
      </c>
      <c r="C9" s="183"/>
    </row>
    <row r="10" spans="1:3" ht="15" customHeight="1" x14ac:dyDescent="0.25">
      <c r="A10" s="181" t="s">
        <v>513</v>
      </c>
      <c r="B10" s="182" t="s">
        <v>514</v>
      </c>
      <c r="C10" s="183"/>
    </row>
    <row r="11" spans="1:3" ht="15" customHeight="1" x14ac:dyDescent="0.25">
      <c r="A11" s="181" t="s">
        <v>515</v>
      </c>
      <c r="B11" s="184" t="s">
        <v>516</v>
      </c>
      <c r="C11" s="185"/>
    </row>
    <row r="12" spans="1:3" ht="15" customHeight="1" thickBot="1" x14ac:dyDescent="0.3">
      <c r="A12" s="186" t="s">
        <v>517</v>
      </c>
      <c r="B12" s="187" t="s">
        <v>518</v>
      </c>
      <c r="C12" s="188"/>
    </row>
    <row r="13" spans="1:3" ht="15" customHeight="1" thickBot="1" x14ac:dyDescent="0.3">
      <c r="A13" s="189"/>
      <c r="B13" s="190"/>
      <c r="C13" s="191"/>
    </row>
    <row r="14" spans="1:3" ht="15" customHeight="1" x14ac:dyDescent="0.25">
      <c r="A14" s="178" t="s">
        <v>519</v>
      </c>
      <c r="B14" s="179" t="s">
        <v>520</v>
      </c>
      <c r="C14" s="180">
        <f>SUM(C15)</f>
        <v>0</v>
      </c>
    </row>
    <row r="15" spans="1:3" ht="15" customHeight="1" thickBot="1" x14ac:dyDescent="0.3">
      <c r="A15" s="186" t="s">
        <v>521</v>
      </c>
      <c r="B15" s="187" t="s">
        <v>522</v>
      </c>
      <c r="C15" s="188"/>
    </row>
    <row r="16" spans="1:3" ht="15" customHeight="1" thickBot="1" x14ac:dyDescent="0.3">
      <c r="A16" s="189"/>
      <c r="B16" s="190"/>
      <c r="C16" s="192"/>
    </row>
    <row r="17" spans="1:3" ht="15" customHeight="1" x14ac:dyDescent="0.25">
      <c r="A17" s="178" t="s">
        <v>523</v>
      </c>
      <c r="B17" s="179" t="s">
        <v>524</v>
      </c>
      <c r="C17" s="180">
        <f>SUM(C18:C21)</f>
        <v>0</v>
      </c>
    </row>
    <row r="18" spans="1:3" ht="15" customHeight="1" x14ac:dyDescent="0.25">
      <c r="A18" s="181" t="s">
        <v>525</v>
      </c>
      <c r="B18" s="182" t="s">
        <v>526</v>
      </c>
      <c r="C18" s="183"/>
    </row>
    <row r="19" spans="1:3" ht="15" customHeight="1" x14ac:dyDescent="0.25">
      <c r="A19" s="181" t="s">
        <v>527</v>
      </c>
      <c r="B19" s="182" t="s">
        <v>528</v>
      </c>
      <c r="C19" s="183"/>
    </row>
    <row r="20" spans="1:3" ht="15" customHeight="1" x14ac:dyDescent="0.25">
      <c r="A20" s="181" t="s">
        <v>529</v>
      </c>
      <c r="B20" s="182" t="s">
        <v>530</v>
      </c>
      <c r="C20" s="183"/>
    </row>
    <row r="21" spans="1:3" ht="15" customHeight="1" thickBot="1" x14ac:dyDescent="0.3">
      <c r="A21" s="186" t="s">
        <v>531</v>
      </c>
      <c r="B21" s="187" t="s">
        <v>532</v>
      </c>
      <c r="C21" s="183"/>
    </row>
    <row r="22" spans="1:3" ht="15" customHeight="1" thickBot="1" x14ac:dyDescent="0.3">
      <c r="A22" s="189"/>
      <c r="B22" s="193"/>
      <c r="C22" s="191"/>
    </row>
    <row r="23" spans="1:3" ht="15" customHeight="1" thickBot="1" x14ac:dyDescent="0.3">
      <c r="A23" s="194" t="s">
        <v>533</v>
      </c>
      <c r="B23" s="195" t="s">
        <v>534</v>
      </c>
      <c r="C23" s="196">
        <f>((1+(C9+C10+C11))*(1+C12)*(1+C15)/(1-(C18+C19+C20+C21))-1)</f>
        <v>0</v>
      </c>
    </row>
    <row r="24" spans="1:3" ht="15" customHeight="1" x14ac:dyDescent="0.25">
      <c r="A24" s="189"/>
      <c r="B24" s="190"/>
      <c r="C24" s="197"/>
    </row>
    <row r="25" spans="1:3" ht="15" customHeight="1" x14ac:dyDescent="0.25">
      <c r="A25" s="326" t="s">
        <v>535</v>
      </c>
      <c r="B25" s="327"/>
      <c r="C25" s="328"/>
    </row>
    <row r="26" spans="1:3" ht="15" customHeight="1" x14ac:dyDescent="0.25">
      <c r="A26" s="198"/>
      <c r="B26" s="190"/>
      <c r="C26" s="197"/>
    </row>
    <row r="27" spans="1:3" ht="15" x14ac:dyDescent="0.25">
      <c r="A27" s="189"/>
      <c r="B27" s="190"/>
      <c r="C27" s="197"/>
    </row>
    <row r="28" spans="1:3" ht="21" x14ac:dyDescent="0.35">
      <c r="A28" s="189"/>
      <c r="B28" s="199" t="s">
        <v>536</v>
      </c>
      <c r="C28" s="197"/>
    </row>
    <row r="29" spans="1:3" ht="21" x14ac:dyDescent="0.35">
      <c r="A29" s="189"/>
      <c r="B29" s="199" t="s">
        <v>537</v>
      </c>
      <c r="C29" s="197"/>
    </row>
    <row r="30" spans="1:3" ht="21" x14ac:dyDescent="0.35">
      <c r="A30" s="200"/>
      <c r="B30" s="201"/>
      <c r="C30" s="202"/>
    </row>
  </sheetData>
  <sheetProtection algorithmName="SHA-512" hashValue="p7HN8OJ+ADo270XlK+4uGNj/I3GjncERrlietuU57rWhDpxvHWwUXjeSo7D98LdYLy5B9cS01gg/TglZAcQ4vw==" saltValue="UoecLIn1h9y6waIze6Lgng==" spinCount="100000" sheet="1" objects="1" scenarios="1"/>
  <mergeCells count="6">
    <mergeCell ref="A25:C25"/>
    <mergeCell ref="A1:C4"/>
    <mergeCell ref="A5:C5"/>
    <mergeCell ref="A6:A7"/>
    <mergeCell ref="B6:B7"/>
    <mergeCell ref="C6:C7"/>
  </mergeCells>
  <conditionalFormatting sqref="C9:C12 C15 C18:C21">
    <cfRule type="cellIs" dxfId="55" priority="1" operator="notEqual">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K12" sqref="K12"/>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329" t="s">
        <v>539</v>
      </c>
      <c r="B1" s="330"/>
      <c r="C1" s="331"/>
    </row>
    <row r="2" spans="1:3" ht="15" customHeight="1" x14ac:dyDescent="0.2">
      <c r="A2" s="332"/>
      <c r="B2" s="333"/>
      <c r="C2" s="334"/>
    </row>
    <row r="3" spans="1:3" ht="15" customHeight="1" x14ac:dyDescent="0.2">
      <c r="A3" s="332"/>
      <c r="B3" s="333"/>
      <c r="C3" s="334"/>
    </row>
    <row r="4" spans="1:3" ht="15" customHeight="1" x14ac:dyDescent="0.2">
      <c r="A4" s="332"/>
      <c r="B4" s="333"/>
      <c r="C4" s="334"/>
    </row>
    <row r="5" spans="1:3" ht="30" customHeight="1" thickBot="1" x14ac:dyDescent="0.25">
      <c r="A5" s="335" t="s">
        <v>497</v>
      </c>
      <c r="B5" s="336"/>
      <c r="C5" s="337"/>
    </row>
    <row r="6" spans="1:3" ht="15" customHeight="1" x14ac:dyDescent="0.2">
      <c r="A6" s="338" t="s">
        <v>507</v>
      </c>
      <c r="B6" s="340" t="s">
        <v>1</v>
      </c>
      <c r="C6" s="342" t="s">
        <v>508</v>
      </c>
    </row>
    <row r="7" spans="1:3" ht="15" customHeight="1" thickBot="1" x14ac:dyDescent="0.25">
      <c r="A7" s="339"/>
      <c r="B7" s="341"/>
      <c r="C7" s="343"/>
    </row>
    <row r="8" spans="1:3" ht="15" customHeight="1" x14ac:dyDescent="0.25">
      <c r="A8" s="178" t="s">
        <v>509</v>
      </c>
      <c r="B8" s="179" t="s">
        <v>510</v>
      </c>
      <c r="C8" s="180">
        <f>SUM(C9:C12)</f>
        <v>0</v>
      </c>
    </row>
    <row r="9" spans="1:3" ht="15" customHeight="1" x14ac:dyDescent="0.25">
      <c r="A9" s="181" t="s">
        <v>511</v>
      </c>
      <c r="B9" s="182" t="s">
        <v>512</v>
      </c>
      <c r="C9" s="183"/>
    </row>
    <row r="10" spans="1:3" ht="15" customHeight="1" x14ac:dyDescent="0.25">
      <c r="A10" s="181" t="s">
        <v>513</v>
      </c>
      <c r="B10" s="182" t="s">
        <v>514</v>
      </c>
      <c r="C10" s="183"/>
    </row>
    <row r="11" spans="1:3" ht="15" customHeight="1" x14ac:dyDescent="0.25">
      <c r="A11" s="181" t="s">
        <v>515</v>
      </c>
      <c r="B11" s="184" t="s">
        <v>516</v>
      </c>
      <c r="C11" s="185"/>
    </row>
    <row r="12" spans="1:3" ht="15" customHeight="1" thickBot="1" x14ac:dyDescent="0.3">
      <c r="A12" s="186" t="s">
        <v>517</v>
      </c>
      <c r="B12" s="187" t="s">
        <v>518</v>
      </c>
      <c r="C12" s="188"/>
    </row>
    <row r="13" spans="1:3" ht="15" customHeight="1" thickBot="1" x14ac:dyDescent="0.3">
      <c r="A13" s="189"/>
      <c r="B13" s="190"/>
      <c r="C13" s="191"/>
    </row>
    <row r="14" spans="1:3" ht="15" customHeight="1" x14ac:dyDescent="0.25">
      <c r="A14" s="178" t="s">
        <v>519</v>
      </c>
      <c r="B14" s="179" t="s">
        <v>520</v>
      </c>
      <c r="C14" s="180">
        <f>SUM(C15)</f>
        <v>0</v>
      </c>
    </row>
    <row r="15" spans="1:3" ht="15" customHeight="1" thickBot="1" x14ac:dyDescent="0.3">
      <c r="A15" s="186" t="s">
        <v>521</v>
      </c>
      <c r="B15" s="187" t="s">
        <v>522</v>
      </c>
      <c r="C15" s="188"/>
    </row>
    <row r="16" spans="1:3" ht="15" customHeight="1" thickBot="1" x14ac:dyDescent="0.3">
      <c r="A16" s="189"/>
      <c r="B16" s="190"/>
      <c r="C16" s="192"/>
    </row>
    <row r="17" spans="1:3" ht="15" customHeight="1" x14ac:dyDescent="0.25">
      <c r="A17" s="178" t="s">
        <v>523</v>
      </c>
      <c r="B17" s="179" t="s">
        <v>524</v>
      </c>
      <c r="C17" s="180">
        <f>SUM(C18:C21)</f>
        <v>0</v>
      </c>
    </row>
    <row r="18" spans="1:3" ht="15" customHeight="1" x14ac:dyDescent="0.25">
      <c r="A18" s="181" t="s">
        <v>525</v>
      </c>
      <c r="B18" s="182" t="s">
        <v>526</v>
      </c>
      <c r="C18" s="183"/>
    </row>
    <row r="19" spans="1:3" ht="15" customHeight="1" x14ac:dyDescent="0.25">
      <c r="A19" s="181" t="s">
        <v>527</v>
      </c>
      <c r="B19" s="182" t="s">
        <v>528</v>
      </c>
      <c r="C19" s="183"/>
    </row>
    <row r="20" spans="1:3" ht="15" customHeight="1" x14ac:dyDescent="0.25">
      <c r="A20" s="181" t="s">
        <v>529</v>
      </c>
      <c r="B20" s="182" t="s">
        <v>530</v>
      </c>
      <c r="C20" s="183"/>
    </row>
    <row r="21" spans="1:3" ht="15" customHeight="1" thickBot="1" x14ac:dyDescent="0.3">
      <c r="A21" s="186" t="s">
        <v>531</v>
      </c>
      <c r="B21" s="187" t="s">
        <v>532</v>
      </c>
      <c r="C21" s="183"/>
    </row>
    <row r="22" spans="1:3" ht="15" customHeight="1" thickBot="1" x14ac:dyDescent="0.3">
      <c r="A22" s="189"/>
      <c r="B22" s="193"/>
      <c r="C22" s="191"/>
    </row>
    <row r="23" spans="1:3" ht="15" customHeight="1" thickBot="1" x14ac:dyDescent="0.3">
      <c r="A23" s="194" t="s">
        <v>533</v>
      </c>
      <c r="B23" s="195" t="s">
        <v>534</v>
      </c>
      <c r="C23" s="196">
        <f>((1+(C9+C10+C11))*(1+C12)*(1+C15)/(1-(C18+C19+C20+C21))-1)</f>
        <v>0</v>
      </c>
    </row>
    <row r="24" spans="1:3" ht="15" customHeight="1" x14ac:dyDescent="0.25">
      <c r="A24" s="189"/>
      <c r="B24" s="190"/>
      <c r="C24" s="197"/>
    </row>
    <row r="25" spans="1:3" ht="15" customHeight="1" x14ac:dyDescent="0.25">
      <c r="A25" s="326" t="s">
        <v>535</v>
      </c>
      <c r="B25" s="327"/>
      <c r="C25" s="328"/>
    </row>
    <row r="26" spans="1:3" ht="15" customHeight="1" x14ac:dyDescent="0.25">
      <c r="A26" s="198"/>
      <c r="B26" s="190"/>
      <c r="C26" s="197"/>
    </row>
    <row r="27" spans="1:3" ht="15" x14ac:dyDescent="0.25">
      <c r="A27" s="189"/>
      <c r="B27" s="190"/>
      <c r="C27" s="197"/>
    </row>
    <row r="28" spans="1:3" ht="21" x14ac:dyDescent="0.35">
      <c r="A28" s="189"/>
      <c r="B28" s="199" t="s">
        <v>536</v>
      </c>
      <c r="C28" s="197"/>
    </row>
    <row r="29" spans="1:3" ht="21" x14ac:dyDescent="0.35">
      <c r="A29" s="189"/>
      <c r="B29" s="199" t="s">
        <v>537</v>
      </c>
      <c r="C29" s="197"/>
    </row>
    <row r="30" spans="1:3" ht="21" x14ac:dyDescent="0.35">
      <c r="A30" s="200"/>
      <c r="B30" s="201"/>
      <c r="C30" s="202"/>
    </row>
  </sheetData>
  <sheetProtection algorithmName="SHA-512" hashValue="ErqukIqgavwPdZrrDq95HREMPeaHmcFFDGUoNTpOsVjwEe5DM7nXp8386cpwHBnMCT35W8cA9q9QSO5EcH2MZw==" saltValue="uMlyW/QlLFH2wc+C7yJiNA==" spinCount="100000" sheet="1" objects="1" scenarios="1"/>
  <mergeCells count="6">
    <mergeCell ref="A25:C25"/>
    <mergeCell ref="A1:C4"/>
    <mergeCell ref="A5:C5"/>
    <mergeCell ref="A6:A7"/>
    <mergeCell ref="B6:B7"/>
    <mergeCell ref="C6:C7"/>
  </mergeCells>
  <conditionalFormatting sqref="C9:C12 C15 C18:C21">
    <cfRule type="cellIs" dxfId="54" priority="1" operator="not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Planilha</vt:lpstr>
      <vt:lpstr>Cronograma</vt:lpstr>
      <vt:lpstr>CCU</vt:lpstr>
      <vt:lpstr>Demonst. BDI - Equipamentos</vt:lpstr>
      <vt:lpstr>Demonst. BDI - Serviços</vt:lpstr>
      <vt:lpstr>Demonst. BDI - Obra</vt:lpstr>
      <vt:lpstr>CCU!Area_de_impressao</vt:lpstr>
      <vt:lpstr>Cronograma!Area_de_impressao</vt:lpstr>
      <vt:lpstr>Planilha!Area_de_impressao</vt:lpstr>
      <vt:lpstr>CCU!Titulos_de_impressao</vt:lpstr>
      <vt:lpstr>Cronograma!Titulos_de_impressao</vt:lpstr>
      <vt:lpstr>Planilha!Titulos_de_impressao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proplan-p101395</dc:creator>
  <cp:lastModifiedBy>proplan-p049652</cp:lastModifiedBy>
  <cp:lastPrinted>2022-07-07T14:24:38Z</cp:lastPrinted>
  <dcterms:created xsi:type="dcterms:W3CDTF">2016-09-13T14:47:55Z</dcterms:created>
  <dcterms:modified xsi:type="dcterms:W3CDTF">2022-08-03T11:42:28Z</dcterms:modified>
</cp:coreProperties>
</file>