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SIMEC\Engenharia\Varginha\Area Comum\Infra Estrutura\Fase III\"/>
    </mc:Choice>
  </mc:AlternateContent>
  <bookViews>
    <workbookView xWindow="0" yWindow="0" windowWidth="12615" windowHeight="4515" tabRatio="723" activeTab="3"/>
  </bookViews>
  <sheets>
    <sheet name="Planilha " sheetId="1" r:id="rId1"/>
    <sheet name="Cronograma " sheetId="3" r:id="rId2"/>
    <sheet name="BDI-Obras" sheetId="17" r:id="rId3"/>
    <sheet name="BDI-Serviço" sheetId="5" r:id="rId4"/>
  </sheets>
  <definedNames>
    <definedName name="_xlnm.Print_Area" localSheetId="1">'Cronograma '!$A$1:$K$189</definedName>
    <definedName name="_xlnm.Print_Area" localSheetId="0">'Planilha '!$A$3:$I$187</definedName>
  </definedNames>
  <calcPr calcId="152511"/>
</workbook>
</file>

<file path=xl/calcChain.xml><?xml version="1.0" encoding="utf-8"?>
<calcChain xmlns="http://schemas.openxmlformats.org/spreadsheetml/2006/main">
  <c r="A5" i="5" l="1"/>
  <c r="A5" i="17"/>
  <c r="C18" i="17"/>
  <c r="B84" i="3"/>
  <c r="B85" i="3"/>
  <c r="B86" i="3"/>
  <c r="B87" i="3"/>
  <c r="B88" i="3"/>
  <c r="B89" i="3"/>
  <c r="B90" i="3"/>
  <c r="B91" i="3"/>
  <c r="B92" i="3"/>
  <c r="B83" i="3"/>
  <c r="F92" i="3" l="1"/>
  <c r="K100" i="3"/>
  <c r="K92" i="3"/>
  <c r="B100" i="3"/>
  <c r="B99" i="3"/>
  <c r="B98" i="3"/>
  <c r="B97" i="3"/>
  <c r="B96" i="3"/>
  <c r="B95" i="3"/>
  <c r="E92" i="3" l="1"/>
  <c r="K180" i="3"/>
  <c r="K179" i="3"/>
  <c r="K175" i="3"/>
  <c r="K174" i="3"/>
  <c r="K173" i="3"/>
  <c r="K172" i="3"/>
  <c r="K171" i="3"/>
  <c r="K169" i="3"/>
  <c r="K167" i="3"/>
  <c r="K165" i="3"/>
  <c r="K164" i="3"/>
  <c r="K163" i="3"/>
  <c r="K159" i="3"/>
  <c r="K158" i="3"/>
  <c r="K155" i="3"/>
  <c r="K154" i="3"/>
  <c r="K150" i="3"/>
  <c r="K149" i="3"/>
  <c r="K148" i="3"/>
  <c r="K147" i="3"/>
  <c r="K144" i="3"/>
  <c r="K143" i="3"/>
  <c r="K139" i="3"/>
  <c r="K135" i="3"/>
  <c r="K131" i="3"/>
  <c r="K130" i="3"/>
  <c r="K129" i="3"/>
  <c r="K128" i="3"/>
  <c r="K125" i="3"/>
  <c r="K124" i="3"/>
  <c r="K120" i="3"/>
  <c r="K119" i="3"/>
  <c r="K116" i="3"/>
  <c r="K115" i="3"/>
  <c r="K112" i="3"/>
  <c r="K111" i="3"/>
  <c r="K107" i="3"/>
  <c r="K106" i="3"/>
  <c r="K105" i="3"/>
  <c r="K104" i="3"/>
  <c r="K103" i="3"/>
  <c r="K102" i="3"/>
  <c r="K99" i="3"/>
  <c r="K98" i="3"/>
  <c r="K97" i="3"/>
  <c r="K96" i="3"/>
  <c r="K95" i="3"/>
  <c r="K94" i="3"/>
  <c r="K91" i="3"/>
  <c r="K90" i="3"/>
  <c r="K89" i="3"/>
  <c r="K88" i="3"/>
  <c r="K87" i="3"/>
  <c r="K86" i="3"/>
  <c r="K85" i="3"/>
  <c r="K84" i="3"/>
  <c r="K83" i="3"/>
  <c r="K79" i="3"/>
  <c r="K78" i="3"/>
  <c r="K75" i="3"/>
  <c r="K74" i="3"/>
  <c r="K71" i="3"/>
  <c r="K70" i="3"/>
  <c r="K66" i="3"/>
  <c r="K65" i="3"/>
  <c r="K61" i="3"/>
  <c r="K57" i="3"/>
  <c r="K56" i="3"/>
  <c r="K55" i="3"/>
  <c r="K53" i="3"/>
  <c r="K52" i="3"/>
  <c r="K51" i="3"/>
  <c r="K49" i="3"/>
  <c r="K48" i="3"/>
  <c r="K47" i="3"/>
  <c r="K44" i="3"/>
  <c r="K43" i="3"/>
  <c r="K39" i="3"/>
  <c r="K38" i="3"/>
  <c r="K37" i="3"/>
  <c r="K36" i="3"/>
  <c r="K32" i="3"/>
  <c r="K30" i="3"/>
  <c r="K29" i="3"/>
  <c r="K27" i="3"/>
  <c r="K26" i="3"/>
  <c r="K21" i="3"/>
  <c r="K20" i="3"/>
  <c r="K19" i="3"/>
  <c r="K18" i="3"/>
  <c r="K17" i="3"/>
  <c r="K13" i="3"/>
  <c r="I92" i="1" l="1"/>
  <c r="G92" i="3"/>
  <c r="F100" i="3" l="1"/>
  <c r="E100" i="3"/>
  <c r="E91" i="3"/>
  <c r="F91" i="3"/>
  <c r="I100" i="1" l="1"/>
  <c r="G100" i="3"/>
  <c r="F135" i="1"/>
  <c r="F136" i="3"/>
  <c r="E135" i="1"/>
  <c r="E136" i="3"/>
  <c r="E90" i="3"/>
  <c r="F90" i="3"/>
  <c r="G98" i="3" l="1"/>
  <c r="E89" i="3"/>
  <c r="G96" i="3"/>
  <c r="G95" i="3"/>
  <c r="I90" i="1" l="1"/>
  <c r="G90" i="3"/>
  <c r="G94" i="3"/>
  <c r="F89" i="3"/>
  <c r="E150" i="1"/>
  <c r="I147" i="1"/>
  <c r="G99" i="3" l="1"/>
  <c r="F132" i="3"/>
  <c r="E129" i="3"/>
  <c r="F129" i="3"/>
  <c r="E130" i="3"/>
  <c r="F130" i="3"/>
  <c r="E131" i="3"/>
  <c r="F131" i="3"/>
  <c r="F128" i="3"/>
  <c r="B131" i="3"/>
  <c r="B130" i="3"/>
  <c r="B129" i="3"/>
  <c r="F131" i="1"/>
  <c r="I128" i="1"/>
  <c r="G130" i="3"/>
  <c r="I130" i="1"/>
  <c r="B120" i="3"/>
  <c r="G131" i="3" l="1"/>
  <c r="G129" i="3"/>
  <c r="I129" i="1"/>
  <c r="F62" i="3"/>
  <c r="E62" i="3"/>
  <c r="F61" i="3"/>
  <c r="E61" i="3"/>
  <c r="I61" i="1"/>
  <c r="I62" i="1" s="1"/>
  <c r="F58" i="3"/>
  <c r="E58" i="3"/>
  <c r="F57" i="3"/>
  <c r="E57" i="3"/>
  <c r="F56" i="3"/>
  <c r="E56" i="3"/>
  <c r="F55" i="3"/>
  <c r="E55" i="3"/>
  <c r="F53" i="3"/>
  <c r="E53" i="3"/>
  <c r="F52" i="3"/>
  <c r="E52" i="3"/>
  <c r="F51" i="3"/>
  <c r="E51" i="3"/>
  <c r="E48" i="3"/>
  <c r="F48" i="3"/>
  <c r="E49" i="3"/>
  <c r="F49" i="3"/>
  <c r="F47" i="3"/>
  <c r="E47" i="3"/>
  <c r="B57" i="3"/>
  <c r="B56" i="3"/>
  <c r="B55" i="3"/>
  <c r="B53" i="3"/>
  <c r="B52" i="3"/>
  <c r="B51" i="3"/>
  <c r="B49" i="3"/>
  <c r="B48" i="3"/>
  <c r="F40" i="3"/>
  <c r="E40" i="3"/>
  <c r="E37" i="3"/>
  <c r="F37" i="3"/>
  <c r="E38" i="3"/>
  <c r="F38" i="3"/>
  <c r="E39" i="3"/>
  <c r="F39" i="3"/>
  <c r="F36" i="3"/>
  <c r="E36" i="3"/>
  <c r="B39" i="3"/>
  <c r="B38" i="3"/>
  <c r="B37" i="3"/>
  <c r="F58" i="1"/>
  <c r="E58" i="1"/>
  <c r="I57" i="1"/>
  <c r="G56" i="3"/>
  <c r="G55" i="3"/>
  <c r="G53" i="3"/>
  <c r="I52" i="1"/>
  <c r="G51" i="3"/>
  <c r="G49" i="3"/>
  <c r="I48" i="1"/>
  <c r="F40" i="1"/>
  <c r="E40" i="1"/>
  <c r="I37" i="1"/>
  <c r="I38" i="1"/>
  <c r="I39" i="1"/>
  <c r="I36" i="1"/>
  <c r="I49" i="1" l="1"/>
  <c r="I55" i="1"/>
  <c r="G38" i="3"/>
  <c r="G58" i="1"/>
  <c r="I51" i="1"/>
  <c r="I56" i="1"/>
  <c r="G48" i="3"/>
  <c r="I53" i="1"/>
  <c r="G36" i="3"/>
  <c r="G47" i="3"/>
  <c r="G57" i="3"/>
  <c r="I47" i="1"/>
  <c r="G37" i="3"/>
  <c r="G52" i="3"/>
  <c r="G39" i="3"/>
  <c r="G61" i="3"/>
  <c r="I40" i="1"/>
  <c r="G40" i="1"/>
  <c r="E151" i="3"/>
  <c r="E148" i="3"/>
  <c r="E149" i="3"/>
  <c r="E150" i="3"/>
  <c r="F147" i="3"/>
  <c r="E147" i="3"/>
  <c r="E107" i="3"/>
  <c r="F107" i="3"/>
  <c r="F19" i="3"/>
  <c r="E20" i="3"/>
  <c r="E19" i="3"/>
  <c r="B21" i="3"/>
  <c r="B20" i="3"/>
  <c r="B19" i="3"/>
  <c r="B18" i="3"/>
  <c r="B17" i="3"/>
  <c r="A18" i="3"/>
  <c r="A19" i="3"/>
  <c r="A20" i="3"/>
  <c r="A21" i="3"/>
  <c r="E14" i="3"/>
  <c r="E30" i="3"/>
  <c r="E29" i="3"/>
  <c r="E27" i="3"/>
  <c r="E26" i="3"/>
  <c r="D20" i="3"/>
  <c r="D19" i="3"/>
  <c r="D18" i="3"/>
  <c r="D17" i="3"/>
  <c r="D13" i="3"/>
  <c r="G62" i="3" l="1"/>
  <c r="I62" i="3"/>
  <c r="H62" i="3"/>
  <c r="J62" i="3"/>
  <c r="H40" i="3"/>
  <c r="G58" i="3"/>
  <c r="I40" i="3"/>
  <c r="H58" i="3"/>
  <c r="J58" i="3"/>
  <c r="I58" i="1"/>
  <c r="I58" i="3"/>
  <c r="J40" i="3"/>
  <c r="G40" i="3"/>
  <c r="B179" i="3"/>
  <c r="D169" i="3"/>
  <c r="B175" i="3"/>
  <c r="B174" i="3"/>
  <c r="B173" i="3"/>
  <c r="B172" i="3"/>
  <c r="B171" i="3"/>
  <c r="B169" i="3"/>
  <c r="B167" i="3"/>
  <c r="B165" i="3"/>
  <c r="B164" i="3"/>
  <c r="B163" i="3"/>
  <c r="B158" i="3"/>
  <c r="B154" i="3"/>
  <c r="D150" i="3"/>
  <c r="D149" i="3"/>
  <c r="D148" i="3"/>
  <c r="D147" i="3"/>
  <c r="B150" i="3"/>
  <c r="B149" i="3"/>
  <c r="B148" i="3"/>
  <c r="B147" i="3"/>
  <c r="B143" i="3"/>
  <c r="B139" i="3"/>
  <c r="D135" i="3"/>
  <c r="B135" i="3"/>
  <c r="B128" i="3"/>
  <c r="B124" i="3"/>
  <c r="B119" i="3"/>
  <c r="B115" i="3"/>
  <c r="B111" i="3"/>
  <c r="D102" i="3"/>
  <c r="D99" i="3"/>
  <c r="D98" i="3"/>
  <c r="B94" i="3"/>
  <c r="D91" i="3"/>
  <c r="D90" i="3"/>
  <c r="D89" i="3"/>
  <c r="D88" i="3"/>
  <c r="D87" i="3"/>
  <c r="B107" i="3"/>
  <c r="B106" i="3"/>
  <c r="B105" i="3"/>
  <c r="B104" i="3"/>
  <c r="B103" i="3"/>
  <c r="B102" i="3"/>
  <c r="B78" i="3"/>
  <c r="B74" i="3"/>
  <c r="B70" i="3"/>
  <c r="B66" i="3"/>
  <c r="B65" i="3"/>
  <c r="B61" i="3"/>
  <c r="B47" i="3"/>
  <c r="B43" i="3"/>
  <c r="B36" i="3"/>
  <c r="D30" i="3"/>
  <c r="D29" i="3"/>
  <c r="D27" i="3"/>
  <c r="D26" i="3"/>
  <c r="B32" i="3"/>
  <c r="B30" i="3"/>
  <c r="B29" i="3"/>
  <c r="B27" i="3"/>
  <c r="B26" i="3"/>
  <c r="E44" i="1"/>
  <c r="E44" i="3" s="1"/>
  <c r="I143" i="1"/>
  <c r="G143" i="1"/>
  <c r="G144" i="3" s="1"/>
  <c r="F143" i="1"/>
  <c r="F144" i="3" s="1"/>
  <c r="E143" i="1"/>
  <c r="E144" i="3" s="1"/>
  <c r="I178" i="1"/>
  <c r="G178" i="1"/>
  <c r="G180" i="3" s="1"/>
  <c r="F178" i="1"/>
  <c r="F180" i="3" s="1"/>
  <c r="E178" i="1"/>
  <c r="E180" i="3" s="1"/>
  <c r="I157" i="1"/>
  <c r="G157" i="1"/>
  <c r="G159" i="3" s="1"/>
  <c r="F157" i="1"/>
  <c r="F159" i="3" s="1"/>
  <c r="E157" i="1"/>
  <c r="E159" i="3" s="1"/>
  <c r="I154" i="1"/>
  <c r="G154" i="1"/>
  <c r="G155" i="3" s="1"/>
  <c r="F154" i="1"/>
  <c r="F155" i="3" s="1"/>
  <c r="E154" i="1"/>
  <c r="E155" i="3" s="1"/>
  <c r="I124" i="1"/>
  <c r="G124" i="1"/>
  <c r="G125" i="3" s="1"/>
  <c r="F124" i="1"/>
  <c r="F125" i="3" s="1"/>
  <c r="E124" i="1"/>
  <c r="E125" i="3" s="1"/>
  <c r="I115" i="1"/>
  <c r="G115" i="1"/>
  <c r="G116" i="3" s="1"/>
  <c r="F115" i="1"/>
  <c r="F116" i="3" s="1"/>
  <c r="E115" i="1"/>
  <c r="E116" i="3" s="1"/>
  <c r="I112" i="1"/>
  <c r="G112" i="1"/>
  <c r="G112" i="3" s="1"/>
  <c r="F112" i="1"/>
  <c r="F112" i="3" s="1"/>
  <c r="E112" i="1"/>
  <c r="E112" i="3" s="1"/>
  <c r="I79" i="1"/>
  <c r="G79" i="1"/>
  <c r="G79" i="3" s="1"/>
  <c r="F79" i="1"/>
  <c r="F79" i="3" s="1"/>
  <c r="E79" i="1"/>
  <c r="E79" i="3" s="1"/>
  <c r="I75" i="1"/>
  <c r="G75" i="1"/>
  <c r="G75" i="3" s="1"/>
  <c r="F75" i="1"/>
  <c r="F75" i="3" s="1"/>
  <c r="E75" i="1"/>
  <c r="E75" i="3" s="1"/>
  <c r="I71" i="1"/>
  <c r="G71" i="1"/>
  <c r="G71" i="3" s="1"/>
  <c r="F71" i="1"/>
  <c r="F71" i="3" s="1"/>
  <c r="E71" i="1"/>
  <c r="E71" i="3" s="1"/>
  <c r="G62" i="1"/>
  <c r="F62" i="1"/>
  <c r="E62" i="1"/>
  <c r="I44" i="1"/>
  <c r="G44" i="1"/>
  <c r="G44" i="3" s="1"/>
  <c r="F44" i="1"/>
  <c r="F44" i="3" s="1"/>
  <c r="K62" i="3" l="1"/>
  <c r="K58" i="3"/>
  <c r="K40" i="3"/>
  <c r="F27" i="3" l="1"/>
  <c r="F20" i="3"/>
  <c r="F26" i="3"/>
  <c r="F165" i="3"/>
  <c r="D104" i="3"/>
  <c r="E165" i="3" l="1"/>
  <c r="E21" i="3"/>
  <c r="F21" i="3"/>
  <c r="E96" i="3"/>
  <c r="E105" i="3"/>
  <c r="I26" i="1"/>
  <c r="G26" i="3"/>
  <c r="F96" i="3"/>
  <c r="F105" i="3"/>
  <c r="E83" i="3"/>
  <c r="E84" i="3"/>
  <c r="E85" i="3"/>
  <c r="F164" i="3"/>
  <c r="F84" i="3"/>
  <c r="F83" i="3"/>
  <c r="F140" i="3"/>
  <c r="F85" i="3"/>
  <c r="G97" i="3"/>
  <c r="E87" i="3"/>
  <c r="F14" i="3"/>
  <c r="F67" i="1" l="1"/>
  <c r="I163" i="1"/>
  <c r="G165" i="3"/>
  <c r="F102" i="3"/>
  <c r="E106" i="3"/>
  <c r="E97" i="3"/>
  <c r="F106" i="3"/>
  <c r="F97" i="3"/>
  <c r="E86" i="3"/>
  <c r="F86" i="3"/>
  <c r="F87" i="3"/>
  <c r="F18" i="3"/>
  <c r="F149" i="3"/>
  <c r="F150" i="1"/>
  <c r="I148" i="1"/>
  <c r="F119" i="3"/>
  <c r="F163" i="3"/>
  <c r="F148" i="3"/>
  <c r="F32" i="3"/>
  <c r="I27" i="1"/>
  <c r="G27" i="3"/>
  <c r="F104" i="3"/>
  <c r="F95" i="3"/>
  <c r="E103" i="3"/>
  <c r="E94" i="3"/>
  <c r="E95" i="3"/>
  <c r="E104" i="3"/>
  <c r="E120" i="1"/>
  <c r="F103" i="3"/>
  <c r="F94" i="3"/>
  <c r="E139" i="1" l="1"/>
  <c r="E140" i="3"/>
  <c r="E88" i="3"/>
  <c r="F88" i="3"/>
  <c r="F30" i="3"/>
  <c r="F29" i="3"/>
  <c r="E18" i="3"/>
  <c r="E120" i="3"/>
  <c r="F151" i="3"/>
  <c r="F150" i="3"/>
  <c r="F17" i="3"/>
  <c r="E102" i="3"/>
  <c r="C18" i="5"/>
  <c r="F120" i="3" l="1"/>
  <c r="F120" i="1"/>
  <c r="E108" i="3"/>
  <c r="F108" i="3"/>
  <c r="F121" i="3"/>
  <c r="E67" i="1"/>
  <c r="G120" i="3"/>
  <c r="I30" i="1"/>
  <c r="G30" i="3"/>
  <c r="I29" i="1"/>
  <c r="G29" i="3"/>
  <c r="E121" i="3"/>
  <c r="E119" i="3"/>
  <c r="I149" i="1"/>
  <c r="G150" i="3"/>
  <c r="E17" i="3"/>
  <c r="E164" i="3"/>
  <c r="E163" i="3"/>
  <c r="F169" i="3"/>
  <c r="E169" i="3"/>
  <c r="G120" i="1" l="1"/>
  <c r="I119" i="1"/>
  <c r="G119" i="3"/>
  <c r="I118" i="1"/>
  <c r="I120" i="1" l="1"/>
  <c r="G121" i="3"/>
  <c r="H121" i="3"/>
  <c r="I121" i="3"/>
  <c r="J121" i="3"/>
  <c r="E131" i="1"/>
  <c r="E128" i="3"/>
  <c r="E132" i="3"/>
  <c r="K121" i="3" l="1"/>
  <c r="F99" i="3"/>
  <c r="E99" i="3"/>
  <c r="F135" i="3" l="1"/>
  <c r="F66" i="3"/>
  <c r="E66" i="3"/>
  <c r="F139" i="3"/>
  <c r="E139" i="3"/>
  <c r="F175" i="3"/>
  <c r="E175" i="3"/>
  <c r="F174" i="3"/>
  <c r="E174" i="3"/>
  <c r="F173" i="3"/>
  <c r="E173" i="3"/>
  <c r="F172" i="3"/>
  <c r="E172" i="3"/>
  <c r="F171" i="3"/>
  <c r="E171" i="3"/>
  <c r="F98" i="3"/>
  <c r="E98" i="3"/>
  <c r="G149" i="3"/>
  <c r="F167" i="3"/>
  <c r="E167" i="3"/>
  <c r="E135" i="3"/>
  <c r="D167" i="3"/>
  <c r="A43" i="3"/>
  <c r="F14" i="1"/>
  <c r="E14" i="1"/>
  <c r="G16" i="3"/>
  <c r="F13" i="3"/>
  <c r="F16" i="3"/>
  <c r="E13" i="3"/>
  <c r="B13" i="3"/>
  <c r="B14" i="3"/>
  <c r="B16" i="3"/>
  <c r="B22" i="3"/>
  <c r="B12" i="3"/>
  <c r="A13" i="3"/>
  <c r="A16" i="3"/>
  <c r="A17" i="3"/>
  <c r="A12" i="3"/>
  <c r="B182" i="3"/>
  <c r="I19" i="1"/>
  <c r="G19" i="3" s="1"/>
  <c r="D85" i="3"/>
  <c r="D86" i="3"/>
  <c r="D94" i="3"/>
  <c r="D96" i="3"/>
  <c r="D97" i="3"/>
  <c r="D103" i="3"/>
  <c r="D105" i="3"/>
  <c r="D106" i="3"/>
  <c r="D171" i="3"/>
  <c r="D172" i="3"/>
  <c r="D173" i="3"/>
  <c r="D174" i="3"/>
  <c r="D175" i="3"/>
  <c r="E174" i="1" l="1"/>
  <c r="F174" i="1"/>
  <c r="D83" i="3"/>
  <c r="I21" i="1"/>
  <c r="G21" i="3" s="1"/>
  <c r="F22" i="3"/>
  <c r="E22" i="3"/>
  <c r="D164" i="3"/>
  <c r="D139" i="3"/>
  <c r="D107" i="3"/>
  <c r="D95" i="3"/>
  <c r="E65" i="3"/>
  <c r="E67" i="3"/>
  <c r="F65" i="3"/>
  <c r="F67" i="3"/>
  <c r="D163" i="3"/>
  <c r="F176" i="3"/>
  <c r="E176" i="3"/>
  <c r="E32" i="3"/>
  <c r="D32" i="3"/>
  <c r="E33" i="3"/>
  <c r="F33" i="3"/>
  <c r="G84" i="3"/>
  <c r="D84" i="3"/>
  <c r="D128" i="3"/>
  <c r="I104" i="1"/>
  <c r="G104" i="3"/>
  <c r="I102" i="1"/>
  <c r="G102" i="3"/>
  <c r="F139" i="1"/>
  <c r="F108" i="1"/>
  <c r="E108" i="1"/>
  <c r="G32" i="3"/>
  <c r="F33" i="1"/>
  <c r="E33" i="1"/>
  <c r="G85" i="3"/>
  <c r="G89" i="3"/>
  <c r="F22" i="1"/>
  <c r="G87" i="3"/>
  <c r="G139" i="3"/>
  <c r="G91" i="3"/>
  <c r="I17" i="1"/>
  <c r="G86" i="3"/>
  <c r="G88" i="3"/>
  <c r="G148" i="3"/>
  <c r="G103" i="3"/>
  <c r="E22" i="1"/>
  <c r="G171" i="3"/>
  <c r="G14" i="1"/>
  <c r="I13" i="1"/>
  <c r="G83" i="3"/>
  <c r="J140" i="3" l="1"/>
  <c r="I140" i="3"/>
  <c r="H140" i="3"/>
  <c r="G65" i="3"/>
  <c r="G67" i="1"/>
  <c r="G147" i="3"/>
  <c r="H151" i="3" s="1"/>
  <c r="G150" i="1"/>
  <c r="G163" i="3"/>
  <c r="G174" i="1"/>
  <c r="G128" i="3"/>
  <c r="G131" i="1"/>
  <c r="I95" i="1"/>
  <c r="I84" i="1"/>
  <c r="I167" i="1"/>
  <c r="G169" i="3"/>
  <c r="I170" i="1"/>
  <c r="G172" i="3"/>
  <c r="F182" i="3"/>
  <c r="I99" i="1"/>
  <c r="I165" i="1"/>
  <c r="G167" i="3"/>
  <c r="I107" i="1"/>
  <c r="G107" i="3"/>
  <c r="I91" i="1"/>
  <c r="I173" i="1"/>
  <c r="G175" i="3"/>
  <c r="G140" i="3"/>
  <c r="I89" i="1"/>
  <c r="I134" i="1"/>
  <c r="G135" i="3"/>
  <c r="I172" i="1"/>
  <c r="G174" i="3"/>
  <c r="I66" i="1"/>
  <c r="G66" i="3"/>
  <c r="I162" i="1"/>
  <c r="G164" i="3"/>
  <c r="I171" i="1"/>
  <c r="G173" i="3"/>
  <c r="I98" i="1"/>
  <c r="E182" i="3"/>
  <c r="I97" i="1"/>
  <c r="I88" i="1"/>
  <c r="I105" i="1"/>
  <c r="G105" i="3"/>
  <c r="I86" i="1"/>
  <c r="I96" i="1"/>
  <c r="I87" i="1"/>
  <c r="I85" i="1"/>
  <c r="I106" i="1"/>
  <c r="G106" i="3"/>
  <c r="G108" i="1"/>
  <c r="F180" i="1"/>
  <c r="E180" i="1"/>
  <c r="I138" i="1"/>
  <c r="G139" i="1"/>
  <c r="G17" i="3"/>
  <c r="G33" i="1"/>
  <c r="I32" i="1"/>
  <c r="I65" i="1"/>
  <c r="G135" i="1"/>
  <c r="I146" i="1"/>
  <c r="I150" i="1" s="1"/>
  <c r="I20" i="1"/>
  <c r="G20" i="3" s="1"/>
  <c r="I161" i="1"/>
  <c r="I127" i="1"/>
  <c r="I131" i="1" s="1"/>
  <c r="I94" i="1"/>
  <c r="G13" i="3"/>
  <c r="I14" i="1"/>
  <c r="I18" i="1"/>
  <c r="G18" i="3" s="1"/>
  <c r="G22" i="1"/>
  <c r="I83" i="1"/>
  <c r="I169" i="1"/>
  <c r="I103" i="1"/>
  <c r="G175" i="1" l="1"/>
  <c r="G108" i="3"/>
  <c r="J151" i="3"/>
  <c r="G132" i="3"/>
  <c r="J132" i="3"/>
  <c r="I132" i="3"/>
  <c r="H132" i="3"/>
  <c r="G151" i="3"/>
  <c r="J136" i="3"/>
  <c r="I136" i="3"/>
  <c r="H136" i="3"/>
  <c r="K140" i="3"/>
  <c r="I151" i="3"/>
  <c r="I67" i="3"/>
  <c r="I67" i="1"/>
  <c r="I174" i="1"/>
  <c r="J33" i="3"/>
  <c r="I33" i="3"/>
  <c r="J176" i="3"/>
  <c r="J67" i="3"/>
  <c r="G176" i="3"/>
  <c r="I176" i="3"/>
  <c r="G67" i="3"/>
  <c r="H33" i="3"/>
  <c r="H176" i="3"/>
  <c r="G136" i="3"/>
  <c r="G33" i="3"/>
  <c r="H67" i="3"/>
  <c r="G182" i="3"/>
  <c r="I108" i="3"/>
  <c r="H108" i="3"/>
  <c r="J108" i="3"/>
  <c r="G180" i="1"/>
  <c r="J22" i="3"/>
  <c r="I22" i="3"/>
  <c r="H22" i="3"/>
  <c r="H14" i="3"/>
  <c r="J14" i="3"/>
  <c r="I14" i="3"/>
  <c r="I139" i="1"/>
  <c r="I33" i="1"/>
  <c r="I135" i="1"/>
  <c r="I108" i="1"/>
  <c r="G14" i="3"/>
  <c r="I22" i="1"/>
  <c r="K108" i="3" l="1"/>
  <c r="K132" i="3"/>
  <c r="K176" i="3"/>
  <c r="K33" i="3"/>
  <c r="K67" i="3"/>
  <c r="K14" i="3"/>
  <c r="K136" i="3"/>
  <c r="K22" i="3"/>
  <c r="K151" i="3"/>
  <c r="H182" i="3"/>
  <c r="I182" i="3"/>
  <c r="I183" i="3" s="1"/>
  <c r="J182" i="3"/>
  <c r="J183" i="3" s="1"/>
  <c r="I180" i="1"/>
  <c r="G22" i="3"/>
  <c r="H183" i="3" l="1"/>
  <c r="K183" i="3" s="1"/>
  <c r="K182" i="3"/>
</calcChain>
</file>

<file path=xl/sharedStrings.xml><?xml version="1.0" encoding="utf-8"?>
<sst xmlns="http://schemas.openxmlformats.org/spreadsheetml/2006/main" count="622" uniqueCount="276">
  <si>
    <t xml:space="preserve"> </t>
  </si>
  <si>
    <t>ETAPA</t>
  </si>
  <si>
    <t>DESCRIÇÃO</t>
  </si>
  <si>
    <t>UNID</t>
  </si>
  <si>
    <t>QUANT.</t>
  </si>
  <si>
    <t>MATERIAL</t>
  </si>
  <si>
    <t>MDO</t>
  </si>
  <si>
    <t>PREÇO TOTAL</t>
  </si>
  <si>
    <t>BDI %</t>
  </si>
  <si>
    <t>TOTAL C/ BDI</t>
  </si>
  <si>
    <t>PROJETOS</t>
  </si>
  <si>
    <t>1.1</t>
  </si>
  <si>
    <t>hora</t>
  </si>
  <si>
    <t>Subtotal</t>
  </si>
  <si>
    <t>SERVIÇOS PRELIMINARES:</t>
  </si>
  <si>
    <t>2.1</t>
  </si>
  <si>
    <t>Placas de obra em chapa galvanizada nº 22 de 360x200cm</t>
  </si>
  <si>
    <t>m²</t>
  </si>
  <si>
    <t>2.2</t>
  </si>
  <si>
    <t>Placas de obra em chapa galvanizada nº 22 de 200x150cm</t>
  </si>
  <si>
    <t>2.3</t>
  </si>
  <si>
    <t>2.4</t>
  </si>
  <si>
    <t>Limpeza do terreno</t>
  </si>
  <si>
    <t>GERENCIAMENTO DE OBRAS / FISCALIZAÇÃO</t>
  </si>
  <si>
    <t>3.1</t>
  </si>
  <si>
    <t>Licenças, taxas e aprovação de planta (Alvará)</t>
  </si>
  <si>
    <t>Serv.</t>
  </si>
  <si>
    <t>Mês</t>
  </si>
  <si>
    <t xml:space="preserve">Escavação, carga, transporte e descarga de material de 1ª categoria até DMT=1km </t>
  </si>
  <si>
    <t>m³</t>
  </si>
  <si>
    <t>3.2</t>
  </si>
  <si>
    <t>3.3</t>
  </si>
  <si>
    <t>3.4</t>
  </si>
  <si>
    <t>4.1</t>
  </si>
  <si>
    <t>m</t>
  </si>
  <si>
    <t>5.1</t>
  </si>
  <si>
    <t>Regularização e apiloamento de fundo de valas com largura menor que 1,5m</t>
  </si>
  <si>
    <t>unid</t>
  </si>
  <si>
    <t>6.1</t>
  </si>
  <si>
    <t>Escavação mecânica de vala c/ profundidade  até  1,5m</t>
  </si>
  <si>
    <t>7.1</t>
  </si>
  <si>
    <t>Conj.</t>
  </si>
  <si>
    <t>Lastro de areia média</t>
  </si>
  <si>
    <t>8.1</t>
  </si>
  <si>
    <t>8.2</t>
  </si>
  <si>
    <t>9.1</t>
  </si>
  <si>
    <t>Imprimação c/ emulsão CM-30</t>
  </si>
  <si>
    <t>Pintura de ligação  c/ emulsão RR-1C</t>
  </si>
  <si>
    <t>10.1</t>
  </si>
  <si>
    <t>11.1</t>
  </si>
  <si>
    <t>Grama tipo esmeralda (em placas)</t>
  </si>
  <si>
    <t>12.1</t>
  </si>
  <si>
    <t>12.2</t>
  </si>
  <si>
    <t>13.1</t>
  </si>
  <si>
    <t>SERVIÇOS COMPLEMENTARES</t>
  </si>
  <si>
    <t>Guarda corpo  em tubo de aço preto  Ø = 50mm + acessórios de montagem</t>
  </si>
  <si>
    <t>TOTAL GERAL</t>
  </si>
  <si>
    <t>ETAPAS</t>
  </si>
  <si>
    <t>TOTAL</t>
  </si>
  <si>
    <t>1º MÊS</t>
  </si>
  <si>
    <t>2º MÊS</t>
  </si>
  <si>
    <t>3º MÊS</t>
  </si>
  <si>
    <t>Item</t>
  </si>
  <si>
    <t>Descrição</t>
  </si>
  <si>
    <t>% do BDI SUGERIDO</t>
  </si>
  <si>
    <t>Administração Central</t>
  </si>
  <si>
    <t>Despesas Financeiras</t>
  </si>
  <si>
    <t>Riscos e Imprevistos</t>
  </si>
  <si>
    <t>Seguros</t>
  </si>
  <si>
    <t>PIS</t>
  </si>
  <si>
    <t>ISS</t>
  </si>
  <si>
    <t>COFINS</t>
  </si>
  <si>
    <t>INSS</t>
  </si>
  <si>
    <t>Bonificação (Lucro)</t>
  </si>
  <si>
    <t>Total Geral</t>
  </si>
  <si>
    <t>Cálculo do BDI</t>
  </si>
  <si>
    <r>
      <t xml:space="preserve">BDI = </t>
    </r>
    <r>
      <rPr>
        <b/>
        <u/>
        <sz val="11"/>
        <rFont val="Calibri"/>
        <family val="2"/>
        <scheme val="minor"/>
      </rPr>
      <t>(1+X) x (1+Y) x (1+Z)</t>
    </r>
    <r>
      <rPr>
        <b/>
        <sz val="11"/>
        <rFont val="Calibri"/>
        <family val="2"/>
        <scheme val="minor"/>
      </rPr>
      <t xml:space="preserve"> _ 1 </t>
    </r>
  </si>
  <si>
    <t xml:space="preserve">     (1 – I)</t>
  </si>
  <si>
    <t>Sendo:</t>
  </si>
  <si>
    <t>X: taxa referente ao somatório da Administração Central, Seguros e Imprevistos</t>
  </si>
  <si>
    <t>Y: taxa representativa às Despesas Financeiras</t>
  </si>
  <si>
    <t>Z: taxa referente à Bonificação</t>
  </si>
  <si>
    <t>I: taxa referente à incidência de Impostos</t>
  </si>
  <si>
    <t>Então:</t>
  </si>
  <si>
    <t>COBERTURA</t>
  </si>
  <si>
    <t>AR CONDICIONADO</t>
  </si>
  <si>
    <t>MOVIMENTO DE TERRA</t>
  </si>
  <si>
    <t>Regularização e apiloamento de fundo de valas</t>
  </si>
  <si>
    <t>Escavação mecânica de vala c/ profundidade até  1,5m</t>
  </si>
  <si>
    <t>Escavação mecânica de vala c/ profundidade até 1,5m</t>
  </si>
  <si>
    <t>Reaterro manual de vala com compactação mecanizada</t>
  </si>
  <si>
    <t>Projeto Executivo de Movimentação de Terras e Demarcação de Grade</t>
  </si>
  <si>
    <t>1.0</t>
  </si>
  <si>
    <t>2.0</t>
  </si>
  <si>
    <t>3.0</t>
  </si>
  <si>
    <t>Não se aplica</t>
  </si>
  <si>
    <t>4.0</t>
  </si>
  <si>
    <t>INFRAESTRUTURA - FUNDAÇÃO SIMPLES</t>
  </si>
  <si>
    <t>5.0</t>
  </si>
  <si>
    <t>FUNDAÇÕES ESPECIAIS</t>
  </si>
  <si>
    <t>6.0</t>
  </si>
  <si>
    <t>SUPERESTRUTURA</t>
  </si>
  <si>
    <t>7.0</t>
  </si>
  <si>
    <t>ALVENARIA/DIVISÓRIAS</t>
  </si>
  <si>
    <t>8.0</t>
  </si>
  <si>
    <t xml:space="preserve">ESQUADRIAS </t>
  </si>
  <si>
    <t>9.0</t>
  </si>
  <si>
    <t>10.0</t>
  </si>
  <si>
    <t>INSTALAÇÕES ELÉTRICAS</t>
  </si>
  <si>
    <t>11.0</t>
  </si>
  <si>
    <t>INSTALAÇÕES DE LÓGICA / TELEFONIA</t>
  </si>
  <si>
    <t>12.0</t>
  </si>
  <si>
    <t>INSTALAÇÕES HIDRÁULICAS E SANITÁRIAS</t>
  </si>
  <si>
    <t>13.0</t>
  </si>
  <si>
    <t>IMPERMEABILIZAÇÃO, ISOLAÇÃO TÉRMICA E ACÚSTICA</t>
  </si>
  <si>
    <t>14.0</t>
  </si>
  <si>
    <t>INSTALAÇÕES DE COMBATE A INCÊNDIO</t>
  </si>
  <si>
    <t>15.0</t>
  </si>
  <si>
    <t>REVESTIMENTOS:</t>
  </si>
  <si>
    <t>15.1</t>
  </si>
  <si>
    <t>16.0</t>
  </si>
  <si>
    <t>VIDROS</t>
  </si>
  <si>
    <t>16.1</t>
  </si>
  <si>
    <t>17.0</t>
  </si>
  <si>
    <t>PINTURA</t>
  </si>
  <si>
    <t>17.1</t>
  </si>
  <si>
    <t>18.0</t>
  </si>
  <si>
    <t>19.0</t>
  </si>
  <si>
    <t>PAISAGISMO E URBANIZAÇÃO</t>
  </si>
  <si>
    <t>19.1</t>
  </si>
  <si>
    <t>20.0</t>
  </si>
  <si>
    <t>EQUIPAMENTOS</t>
  </si>
  <si>
    <t>20.1</t>
  </si>
  <si>
    <t>21.0</t>
  </si>
  <si>
    <t>21.1</t>
  </si>
  <si>
    <t>22.0</t>
  </si>
  <si>
    <t>FORRO</t>
  </si>
  <si>
    <t>22.1</t>
  </si>
  <si>
    <t>23.0</t>
  </si>
  <si>
    <t>23.1</t>
  </si>
  <si>
    <t>24.0</t>
  </si>
  <si>
    <t>PISO/PAVIMENTAÇÃO</t>
  </si>
  <si>
    <t>25.0</t>
  </si>
  <si>
    <t>INSTALAÇÕES ESPECIAIS (SOM, ALARME, CFTV, DENTRE OUTROS)</t>
  </si>
  <si>
    <t>25.1</t>
  </si>
  <si>
    <t>2.5</t>
  </si>
  <si>
    <t>Rede de Esgoto Pluvial</t>
  </si>
  <si>
    <t>Rede de Esgoto Sanitário</t>
  </si>
  <si>
    <t>Rede de Água Potável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</si>
  <si>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</si>
  <si>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</si>
  <si>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</si>
  <si>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</si>
  <si>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</si>
  <si>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</si>
  <si>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</si>
  <si>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</si>
  <si>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</si>
  <si>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</si>
  <si>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</si>
  <si>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</si>
  <si>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</si>
  <si>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</si>
  <si>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</si>
  <si>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</si>
  <si>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</si>
  <si>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</si>
  <si>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</si>
  <si>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21.2</t>
  </si>
  <si>
    <t>21.3</t>
  </si>
  <si>
    <t>3.5</t>
  </si>
  <si>
    <t>Guias e Sarjetas</t>
  </si>
  <si>
    <t>Estacionamento</t>
  </si>
  <si>
    <t>Passeios</t>
  </si>
  <si>
    <t>Pavimentação</t>
  </si>
  <si>
    <t>Corte e Aterro Mecanizado</t>
  </si>
  <si>
    <t>Acerto de Taludes</t>
  </si>
  <si>
    <t>Compactação mecânica</t>
  </si>
  <si>
    <t>Aterro mecanizado</t>
  </si>
  <si>
    <t>INFRAESTRUTURA - FASE III - CAMPUS DE VARGINHA-MG</t>
  </si>
  <si>
    <t xml:space="preserve">Tubo de concreto p/redes coletoras de águas pluviais, Ø= 400mm, junta rígida, instal. </t>
  </si>
  <si>
    <t xml:space="preserve">Tubo de concreto p/redes coletoras de águas pluviais, Ø= 600mm, junta rígida, instal. </t>
  </si>
  <si>
    <t>21.4</t>
  </si>
  <si>
    <t>Gestão da Obra           (Admin. Obra, Gestão de RH, Seg. Trab., Manut. Equip.)</t>
  </si>
  <si>
    <t>Encarregado Geral      (8 horas diárias)</t>
  </si>
  <si>
    <t xml:space="preserve">Grade e Nivelamento 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</si>
  <si>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</si>
  <si>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</si>
  <si>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</si>
  <si>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</si>
  <si>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</si>
  <si>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</si>
  <si>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</si>
  <si>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</si>
  <si>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</si>
  <si>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</si>
  <si>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14.1</t>
  </si>
  <si>
    <r>
      <t>Corrimão "</t>
    </r>
    <r>
      <rPr>
        <b/>
        <sz val="12"/>
        <rFont val="Arial"/>
        <family val="2"/>
      </rPr>
      <t>duplo"</t>
    </r>
    <r>
      <rPr>
        <sz val="12"/>
        <rFont val="Arial"/>
        <family val="2"/>
      </rPr>
      <t xml:space="preserve"> tub. NBR-9050+acessórios de montagem(rampa, escadas e DSG)</t>
    </r>
  </si>
  <si>
    <t>18.1</t>
  </si>
  <si>
    <t>29.9</t>
  </si>
  <si>
    <t>29.10</t>
  </si>
  <si>
    <t>UNID.</t>
  </si>
  <si>
    <t>kg</t>
  </si>
  <si>
    <t xml:space="preserve">                        {aço + arame recozido nº 18</t>
  </si>
  <si>
    <t xml:space="preserve">                        {concreto    fck = 25MPa</t>
  </si>
  <si>
    <t>Sapatas           {formas de chp. De mad. res. # = 14mm + sarrafo e pregos</t>
  </si>
  <si>
    <t>4.2</t>
  </si>
  <si>
    <t>4.3</t>
  </si>
  <si>
    <t>4.4</t>
  </si>
  <si>
    <t xml:space="preserve">                       {aço + arame recozido nº 18</t>
  </si>
  <si>
    <t>Vigas               {formas de chp. de mad. res. # = 14mm + sarrafo e pregos</t>
  </si>
  <si>
    <t xml:space="preserve">                       {concreto    fck = 25MPa</t>
  </si>
  <si>
    <t>ESCADA 1</t>
  </si>
  <si>
    <t>Escada          {formas de chp. de mad. res. # = 14mm + sarrafo e pregos</t>
  </si>
  <si>
    <t xml:space="preserve">                     {aço + arame recozido nº 18</t>
  </si>
  <si>
    <t>ESCADA 2</t>
  </si>
  <si>
    <t xml:space="preserve">                     {concreto    fck = 25MPa</t>
  </si>
  <si>
    <t>6.2</t>
  </si>
  <si>
    <t>6.3</t>
  </si>
  <si>
    <t>6.4</t>
  </si>
  <si>
    <t>6.5</t>
  </si>
  <si>
    <t>6.6</t>
  </si>
  <si>
    <t>6.7</t>
  </si>
  <si>
    <t>6.8</t>
  </si>
  <si>
    <t>6.9</t>
  </si>
  <si>
    <t>15.2</t>
  </si>
  <si>
    <t xml:space="preserve">Chapisco    </t>
  </si>
  <si>
    <t xml:space="preserve">Emboço      </t>
  </si>
  <si>
    <t>17.2</t>
  </si>
  <si>
    <t>17.3</t>
  </si>
  <si>
    <t>17.4</t>
  </si>
  <si>
    <t>Esmalte sintético</t>
  </si>
  <si>
    <t>Tinta acrílica fosca (lavável)</t>
  </si>
  <si>
    <t>Concreto Betuminoso Usinado a Quente (CBUQ) aplicado e compactado # = 4cm</t>
  </si>
  <si>
    <t>Base estabilizada em bica corrida compactada  #=20cm (fornecimento e aplicação)</t>
  </si>
  <si>
    <t>Sub base estabilizada  e compactação do subleito</t>
  </si>
  <si>
    <t>Estacionamento em brita nº 01,  # = 8cm</t>
  </si>
  <si>
    <t>Sarjeta Simples moldado in loco  L = 45cm e # = 15cm</t>
  </si>
  <si>
    <t>Guia (meio-fio) e sarjeta conjugados de concreto, moldado in loco 30x12,5x30cm</t>
  </si>
  <si>
    <t>Guia (meio-fio) em concreto moldado in loco, dimensões 30x15x13cm</t>
  </si>
  <si>
    <t>Engenheiro Civil           (4 horas diárias)</t>
  </si>
  <si>
    <t>horas</t>
  </si>
  <si>
    <t>Escavação de estacas de Ø = 25cm (incluso escavação, concreto 20Mpa e ferragens)</t>
  </si>
  <si>
    <t>Poço de Visita em concreto armado de 100x150cm c/ fundo de concreto</t>
  </si>
  <si>
    <t>Berço fundo de vala em areia, Espessura=10 cm</t>
  </si>
  <si>
    <t>Tampão FoFo articulado Circular  #=60cm, carga 12,5T</t>
  </si>
  <si>
    <t>Boca de lobo de 60,5x120cm em tijolo maciço c/tampa de ferro fundido</t>
  </si>
  <si>
    <t xml:space="preserve">Poço de Visita em concreto premoldado h=100cm </t>
  </si>
  <si>
    <t>12.22</t>
  </si>
  <si>
    <t>12.23</t>
  </si>
  <si>
    <t>Fundo Preparador de paredes (paredes)</t>
  </si>
  <si>
    <t>Passeio em concreto usinado, fck=20MPa  # = 6cm, desempenado e nivelado</t>
  </si>
  <si>
    <t>Passeios e Estacionamento</t>
  </si>
  <si>
    <t xml:space="preserve">Kit cavalete padrão COPASA </t>
  </si>
  <si>
    <t>Instalação de Canteiro (escritórios, depósito, vestiários, sanitários, etc.)</t>
  </si>
  <si>
    <t xml:space="preserve">Alvenaria em bloco cerâmico furado 19x19x39cm 1vez  (largura=19cm)+arg. de assent. </t>
  </si>
  <si>
    <t>Pintura para sinalização em asfalto (asfalto, etc).</t>
  </si>
  <si>
    <t>Limpeza final de obra</t>
  </si>
  <si>
    <t>Tubo de PVC p/rede de esgoto parede maciça Ø=150mm (fornecimento, assentamento)</t>
  </si>
  <si>
    <t>29.6</t>
  </si>
  <si>
    <t>29.7</t>
  </si>
  <si>
    <t>29.8</t>
  </si>
  <si>
    <t>Fornecimento e assentamento de tubo PVC NBR-7362 D=50 mm (+ conexões e suporte)</t>
  </si>
  <si>
    <t>Berço fundo de vala em concreto  de fck = 110 kg/cm² e  # = 5 cm</t>
  </si>
  <si>
    <t>Escada drenante em concreto de fck = 250kgf/cm² c/ 400x70cm (2 escadas)</t>
  </si>
  <si>
    <t>MODELO DE COMPOSIÇÃO DO BDI DE OBRAS DE ENGENHARIA</t>
  </si>
  <si>
    <t xml:space="preserve">MODELO DE COMPOSIÇÃO DO BDI DE SERVIÇOS DE ENGENHARIA </t>
  </si>
  <si>
    <t xml:space="preserve">BDI = </t>
  </si>
  <si>
    <t>BDI =</t>
  </si>
  <si>
    <r>
      <t xml:space="preserve">BDI = </t>
    </r>
    <r>
      <rPr>
        <u/>
        <sz val="11"/>
        <rFont val="Calibri"/>
        <family val="2"/>
        <scheme val="minor"/>
      </rPr>
      <t/>
    </r>
  </si>
  <si>
    <t>INSERIR NESSAS LINHAS  - CABECALHO COM LOGO E DADOS DA EMPRESA</t>
  </si>
  <si>
    <t xml:space="preserve">PLANILHA ANALÍTICA DE CUSTOS </t>
  </si>
  <si>
    <t xml:space="preserve">CRONOGRAMA ANALÍTICO </t>
  </si>
  <si>
    <t>Alfenas-MG,  de       de 2018</t>
  </si>
  <si>
    <t>INSERIR NESSAS LINHAS  - DATA, NOME E ASSINATURA DO RESPONSÁVEL</t>
  </si>
  <si>
    <t>Alfenas-MG,  de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</si>
</sst>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\-??_);_(@_)"/>
    <numFmt numFmtId="165" formatCode="0.0"/>
    <numFmt numFmtId="166" formatCode="_(* #,##0.00_);_(* \(#,##0.00\);_(* &quot;-&quot;??_);_(@_)"/>
    <numFmt numFmtId="167" formatCode="#,##0.0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Arial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10.5"/>
      <name val="Calibri Light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04">
    <xf numFmtId="0" fontId="0" fillId="0" borderId="0"/>
    <xf numFmtId="164" fontId="5" fillId="0" borderId="0" applyFill="0" applyBorder="0" applyAlignment="0" applyProtection="0"/>
    <xf numFmtId="0" fontId="5" fillId="0" borderId="0"/>
    <xf numFmtId="166" fontId="1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25" fillId="5" borderId="0" applyNumberFormat="0" applyBorder="0" applyAlignment="0" applyProtection="0"/>
    <xf numFmtId="0" fontId="20" fillId="8" borderId="0" applyNumberFormat="0" applyBorder="0" applyAlignment="0" applyProtection="0"/>
    <xf numFmtId="0" fontId="21" fillId="16" borderId="10" applyNumberFormat="0" applyAlignment="0" applyProtection="0"/>
    <xf numFmtId="0" fontId="35" fillId="12" borderId="10" applyNumberFormat="0" applyAlignment="0" applyProtection="0"/>
    <xf numFmtId="0" fontId="22" fillId="26" borderId="11" applyNumberFormat="0" applyAlignment="0" applyProtection="0"/>
    <xf numFmtId="0" fontId="28" fillId="0" borderId="13" applyNumberFormat="0" applyFill="0" applyAlignment="0" applyProtection="0"/>
    <xf numFmtId="0" fontId="22" fillId="26" borderId="11" applyNumberFormat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24" fillId="17" borderId="10" applyNumberFormat="0" applyAlignment="0" applyProtection="0"/>
    <xf numFmtId="0" fontId="2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4" fillId="9" borderId="10" applyNumberFormat="0" applyAlignment="0" applyProtection="0"/>
    <xf numFmtId="0" fontId="23" fillId="0" borderId="12" applyNumberFormat="0" applyFill="0" applyAlignment="0" applyProtection="0"/>
    <xf numFmtId="0" fontId="36" fillId="17" borderId="0" applyNumberFormat="0" applyBorder="0" applyAlignment="0" applyProtection="0"/>
    <xf numFmtId="0" fontId="26" fillId="17" borderId="0" applyNumberFormat="0" applyBorder="0" applyAlignment="0" applyProtection="0"/>
    <xf numFmtId="0" fontId="5" fillId="0" borderId="0"/>
    <xf numFmtId="0" fontId="5" fillId="0" borderId="0"/>
    <xf numFmtId="0" fontId="2" fillId="0" borderId="0"/>
    <xf numFmtId="0" fontId="5" fillId="13" borderId="16" applyNumberFormat="0" applyFont="0" applyAlignment="0" applyProtection="0"/>
    <xf numFmtId="0" fontId="5" fillId="13" borderId="16" applyNumberFormat="0" applyFont="0" applyAlignment="0" applyProtection="0"/>
    <xf numFmtId="0" fontId="18" fillId="13" borderId="16" applyNumberFormat="0" applyFont="0" applyAlignment="0" applyProtection="0"/>
    <xf numFmtId="0" fontId="27" fillId="16" borderId="17" applyNumberFormat="0" applyAlignment="0" applyProtection="0"/>
    <xf numFmtId="9" fontId="5" fillId="0" borderId="0" applyFill="0" applyBorder="0" applyAlignment="0" applyProtection="0"/>
    <xf numFmtId="0" fontId="27" fillId="12" borderId="17" applyNumberFormat="0" applyAlignment="0" applyProtection="0"/>
    <xf numFmtId="43" fontId="5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</cellStyleXfs>
  <cellXfs count="361">
    <xf numFmtId="0" fontId="0" fillId="0" borderId="0" xfId="0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10" fontId="11" fillId="0" borderId="1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0" fontId="11" fillId="0" borderId="2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10" fontId="14" fillId="3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Alignment="1"/>
    <xf numFmtId="0" fontId="10" fillId="0" borderId="0" xfId="0" applyFont="1" applyBorder="1" applyAlignment="1"/>
    <xf numFmtId="0" fontId="42" fillId="0" borderId="0" xfId="0" applyFont="1" applyBorder="1" applyAlignment="1">
      <alignment horizontal="center"/>
    </xf>
    <xf numFmtId="165" fontId="41" fillId="0" borderId="25" xfId="0" applyNumberFormat="1" applyFont="1" applyBorder="1" applyAlignment="1">
      <alignment horizontal="center"/>
    </xf>
    <xf numFmtId="0" fontId="11" fillId="0" borderId="0" xfId="0" applyFont="1" applyFill="1" applyAlignment="1"/>
    <xf numFmtId="0" fontId="6" fillId="0" borderId="0" xfId="0" applyFont="1" applyFill="1" applyAlignment="1"/>
    <xf numFmtId="0" fontId="12" fillId="0" borderId="0" xfId="0" applyFont="1" applyAlignment="1"/>
    <xf numFmtId="0" fontId="44" fillId="0" borderId="34" xfId="0" applyFont="1" applyFill="1" applyBorder="1" applyAlignment="1">
      <alignment horizontal="center"/>
    </xf>
    <xf numFmtId="0" fontId="44" fillId="0" borderId="28" xfId="0" applyFont="1" applyFill="1" applyBorder="1" applyAlignment="1">
      <alignment horizontal="left"/>
    </xf>
    <xf numFmtId="0" fontId="44" fillId="0" borderId="26" xfId="0" applyFont="1" applyFill="1" applyBorder="1" applyAlignment="1">
      <alignment horizontal="center"/>
    </xf>
    <xf numFmtId="4" fontId="44" fillId="0" borderId="26" xfId="0" applyNumberFormat="1" applyFont="1" applyFill="1" applyBorder="1" applyAlignment="1">
      <alignment horizontal="right"/>
    </xf>
    <xf numFmtId="10" fontId="44" fillId="0" borderId="26" xfId="0" applyNumberFormat="1" applyFont="1" applyFill="1" applyBorder="1" applyAlignment="1">
      <alignment horizontal="center"/>
    </xf>
    <xf numFmtId="4" fontId="44" fillId="0" borderId="31" xfId="0" applyNumberFormat="1" applyFont="1" applyFill="1" applyBorder="1" applyAlignment="1">
      <alignment horizontal="right"/>
    </xf>
    <xf numFmtId="0" fontId="43" fillId="0" borderId="23" xfId="0" applyFont="1" applyFill="1" applyBorder="1" applyAlignment="1">
      <alignment horizontal="center"/>
    </xf>
    <xf numFmtId="0" fontId="43" fillId="0" borderId="24" xfId="0" applyFont="1" applyFill="1" applyBorder="1" applyAlignment="1">
      <alignment horizontal="left"/>
    </xf>
    <xf numFmtId="0" fontId="43" fillId="0" borderId="3" xfId="0" applyFont="1" applyFill="1" applyBorder="1" applyAlignment="1">
      <alignment horizontal="center"/>
    </xf>
    <xf numFmtId="4" fontId="43" fillId="0" borderId="3" xfId="0" applyNumberFormat="1" applyFont="1" applyFill="1" applyBorder="1" applyAlignment="1">
      <alignment horizontal="right"/>
    </xf>
    <xf numFmtId="10" fontId="43" fillId="0" borderId="3" xfId="0" applyNumberFormat="1" applyFont="1" applyFill="1" applyBorder="1" applyAlignment="1">
      <alignment horizontal="center"/>
    </xf>
    <xf numFmtId="4" fontId="43" fillId="0" borderId="7" xfId="0" applyNumberFormat="1" applyFont="1" applyFill="1" applyBorder="1" applyAlignment="1">
      <alignment horizontal="right"/>
    </xf>
    <xf numFmtId="0" fontId="44" fillId="0" borderId="23" xfId="0" applyFont="1" applyFill="1" applyBorder="1" applyAlignment="1">
      <alignment horizontal="center"/>
    </xf>
    <xf numFmtId="0" fontId="44" fillId="0" borderId="24" xfId="0" applyFont="1" applyFill="1" applyBorder="1" applyAlignment="1">
      <alignment horizontal="left"/>
    </xf>
    <xf numFmtId="0" fontId="44" fillId="0" borderId="3" xfId="0" applyFont="1" applyFill="1" applyBorder="1" applyAlignment="1">
      <alignment horizontal="center"/>
    </xf>
    <xf numFmtId="4" fontId="44" fillId="0" borderId="3" xfId="0" applyNumberFormat="1" applyFont="1" applyFill="1" applyBorder="1" applyAlignment="1">
      <alignment horizontal="right"/>
    </xf>
    <xf numFmtId="10" fontId="44" fillId="0" borderId="3" xfId="0" applyNumberFormat="1" applyFont="1" applyFill="1" applyBorder="1" applyAlignment="1">
      <alignment horizontal="center"/>
    </xf>
    <xf numFmtId="4" fontId="44" fillId="0" borderId="7" xfId="0" applyNumberFormat="1" applyFont="1" applyFill="1" applyBorder="1" applyAlignment="1">
      <alignment horizontal="right"/>
    </xf>
    <xf numFmtId="0" fontId="44" fillId="0" borderId="24" xfId="0" applyFont="1" applyFill="1" applyBorder="1" applyAlignment="1"/>
    <xf numFmtId="0" fontId="43" fillId="0" borderId="24" xfId="0" applyFont="1" applyFill="1" applyBorder="1" applyAlignment="1"/>
    <xf numFmtId="2" fontId="43" fillId="0" borderId="3" xfId="0" applyNumberFormat="1" applyFont="1" applyFill="1" applyBorder="1" applyAlignment="1">
      <alignment horizontal="center"/>
    </xf>
    <xf numFmtId="0" fontId="43" fillId="0" borderId="3" xfId="2" applyFont="1" applyFill="1" applyBorder="1" applyAlignment="1">
      <alignment horizontal="center"/>
    </xf>
    <xf numFmtId="0" fontId="43" fillId="0" borderId="3" xfId="0" applyFont="1" applyFill="1" applyBorder="1" applyAlignment="1"/>
    <xf numFmtId="0" fontId="43" fillId="0" borderId="24" xfId="2" applyFont="1" applyFill="1" applyBorder="1" applyAlignment="1"/>
    <xf numFmtId="4" fontId="43" fillId="0" borderId="3" xfId="0" applyNumberFormat="1" applyFont="1" applyFill="1" applyBorder="1" applyAlignment="1"/>
    <xf numFmtId="4" fontId="43" fillId="0" borderId="7" xfId="0" applyNumberFormat="1" applyFont="1" applyFill="1" applyBorder="1" applyAlignment="1"/>
    <xf numFmtId="0" fontId="43" fillId="0" borderId="2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165" fontId="43" fillId="0" borderId="3" xfId="0" applyNumberFormat="1" applyFont="1" applyBorder="1" applyAlignment="1">
      <alignment horizontal="center"/>
    </xf>
    <xf numFmtId="165" fontId="44" fillId="0" borderId="23" xfId="0" applyNumberFormat="1" applyFont="1" applyFill="1" applyBorder="1" applyAlignment="1">
      <alignment horizontal="center"/>
    </xf>
    <xf numFmtId="4" fontId="44" fillId="0" borderId="3" xfId="2" applyNumberFormat="1" applyFont="1" applyFill="1" applyBorder="1" applyAlignment="1">
      <alignment horizontal="right"/>
    </xf>
    <xf numFmtId="0" fontId="43" fillId="0" borderId="29" xfId="0" applyFont="1" applyFill="1" applyBorder="1" applyAlignment="1">
      <alignment horizontal="center"/>
    </xf>
    <xf numFmtId="0" fontId="44" fillId="0" borderId="30" xfId="0" applyFont="1" applyBorder="1" applyAlignment="1"/>
    <xf numFmtId="0" fontId="43" fillId="0" borderId="8" xfId="0" applyFont="1" applyFill="1" applyBorder="1" applyAlignment="1">
      <alignment horizontal="center"/>
    </xf>
    <xf numFmtId="4" fontId="44" fillId="0" borderId="8" xfId="0" applyNumberFormat="1" applyFont="1" applyFill="1" applyBorder="1" applyAlignment="1">
      <alignment horizontal="right"/>
    </xf>
    <xf numFmtId="10" fontId="44" fillId="0" borderId="8" xfId="0" applyNumberFormat="1" applyFont="1" applyFill="1" applyBorder="1" applyAlignment="1">
      <alignment horizontal="center"/>
    </xf>
    <xf numFmtId="4" fontId="44" fillId="0" borderId="32" xfId="0" applyNumberFormat="1" applyFont="1" applyFill="1" applyBorder="1" applyAlignment="1">
      <alignment horizontal="right"/>
    </xf>
    <xf numFmtId="0" fontId="44" fillId="0" borderId="25" xfId="0" applyFont="1" applyFill="1" applyBorder="1" applyAlignment="1">
      <alignment horizontal="center"/>
    </xf>
    <xf numFmtId="0" fontId="44" fillId="0" borderId="25" xfId="0" applyFont="1" applyFill="1" applyBorder="1" applyAlignment="1"/>
    <xf numFmtId="4" fontId="44" fillId="0" borderId="25" xfId="0" applyNumberFormat="1" applyFont="1" applyFill="1" applyBorder="1" applyAlignment="1">
      <alignment horizontal="right"/>
    </xf>
    <xf numFmtId="10" fontId="44" fillId="0" borderId="25" xfId="0" applyNumberFormat="1" applyFont="1" applyFill="1" applyBorder="1" applyAlignment="1">
      <alignment horizontal="center"/>
    </xf>
    <xf numFmtId="0" fontId="11" fillId="2" borderId="0" xfId="0" applyFont="1" applyFill="1" applyAlignment="1"/>
    <xf numFmtId="4" fontId="44" fillId="0" borderId="23" xfId="0" applyNumberFormat="1" applyFont="1" applyFill="1" applyBorder="1" applyAlignment="1">
      <alignment horizontal="center"/>
    </xf>
    <xf numFmtId="4" fontId="44" fillId="0" borderId="24" xfId="0" applyNumberFormat="1" applyFont="1" applyFill="1" applyBorder="1" applyAlignment="1">
      <alignment horizontal="left"/>
    </xf>
    <xf numFmtId="4" fontId="11" fillId="0" borderId="0" xfId="0" applyNumberFormat="1" applyFont="1" applyFill="1" applyAlignment="1"/>
    <xf numFmtId="4" fontId="46" fillId="0" borderId="0" xfId="0" applyNumberFormat="1" applyFont="1" applyFill="1" applyAlignment="1"/>
    <xf numFmtId="4" fontId="44" fillId="0" borderId="22" xfId="0" applyNumberFormat="1" applyFont="1" applyFill="1" applyBorder="1" applyAlignment="1">
      <alignment horizontal="right"/>
    </xf>
    <xf numFmtId="10" fontId="44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/>
    <xf numFmtId="0" fontId="47" fillId="0" borderId="0" xfId="0" applyFont="1" applyFill="1" applyAlignment="1"/>
    <xf numFmtId="40" fontId="44" fillId="0" borderId="3" xfId="0" applyNumberFormat="1" applyFont="1" applyFill="1" applyBorder="1" applyAlignment="1">
      <alignment horizontal="right"/>
    </xf>
    <xf numFmtId="4" fontId="44" fillId="0" borderId="1" xfId="0" applyNumberFormat="1" applyFont="1" applyBorder="1" applyAlignment="1">
      <alignment horizontal="center"/>
    </xf>
    <xf numFmtId="4" fontId="43" fillId="0" borderId="1" xfId="0" applyNumberFormat="1" applyFont="1" applyBorder="1" applyAlignment="1">
      <alignment horizontal="center"/>
    </xf>
    <xf numFmtId="9" fontId="43" fillId="0" borderId="1" xfId="0" applyNumberFormat="1" applyFont="1" applyBorder="1" applyAlignment="1">
      <alignment horizontal="center"/>
    </xf>
    <xf numFmtId="9" fontId="44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65" fontId="43" fillId="0" borderId="1" xfId="0" applyNumberFormat="1" applyFont="1" applyBorder="1" applyAlignment="1">
      <alignment horizontal="center"/>
    </xf>
    <xf numFmtId="4" fontId="44" fillId="0" borderId="2" xfId="0" applyNumberFormat="1" applyFont="1" applyBorder="1" applyAlignment="1">
      <alignment horizontal="center"/>
    </xf>
    <xf numFmtId="0" fontId="44" fillId="0" borderId="37" xfId="0" applyFont="1" applyBorder="1" applyAlignment="1"/>
    <xf numFmtId="0" fontId="43" fillId="0" borderId="37" xfId="0" applyFont="1" applyBorder="1" applyAlignment="1"/>
    <xf numFmtId="0" fontId="44" fillId="0" borderId="38" xfId="0" applyFont="1" applyBorder="1" applyAlignment="1"/>
    <xf numFmtId="0" fontId="44" fillId="0" borderId="23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44" fillId="0" borderId="39" xfId="0" applyFont="1" applyBorder="1" applyAlignment="1"/>
    <xf numFmtId="4" fontId="44" fillId="0" borderId="40" xfId="0" applyNumberFormat="1" applyFont="1" applyBorder="1" applyAlignment="1">
      <alignment horizontal="center"/>
    </xf>
    <xf numFmtId="1" fontId="44" fillId="0" borderId="40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/>
    </xf>
    <xf numFmtId="1" fontId="44" fillId="0" borderId="41" xfId="0" applyNumberFormat="1" applyFont="1" applyBorder="1" applyAlignment="1">
      <alignment horizontal="center"/>
    </xf>
    <xf numFmtId="4" fontId="44" fillId="0" borderId="42" xfId="0" applyNumberFormat="1" applyFont="1" applyBorder="1" applyAlignment="1">
      <alignment horizontal="center"/>
    </xf>
    <xf numFmtId="9" fontId="44" fillId="0" borderId="43" xfId="0" applyNumberFormat="1" applyFont="1" applyBorder="1" applyAlignment="1">
      <alignment horizontal="center"/>
    </xf>
    <xf numFmtId="4" fontId="44" fillId="0" borderId="43" xfId="0" applyNumberFormat="1" applyFont="1" applyBorder="1" applyAlignment="1">
      <alignment horizontal="center"/>
    </xf>
    <xf numFmtId="0" fontId="44" fillId="0" borderId="29" xfId="0" applyFont="1" applyBorder="1" applyAlignment="1">
      <alignment horizontal="center"/>
    </xf>
    <xf numFmtId="0" fontId="44" fillId="0" borderId="30" xfId="0" applyFont="1" applyFill="1" applyBorder="1" applyAlignment="1"/>
    <xf numFmtId="0" fontId="44" fillId="0" borderId="0" xfId="0" applyFont="1" applyFill="1" applyBorder="1" applyAlignment="1">
      <alignment horizontal="left"/>
    </xf>
    <xf numFmtId="0" fontId="44" fillId="0" borderId="3" xfId="0" applyFont="1" applyFill="1" applyBorder="1" applyAlignment="1">
      <alignment horizontal="left"/>
    </xf>
    <xf numFmtId="4" fontId="44" fillId="0" borderId="3" xfId="0" applyNumberFormat="1" applyFont="1" applyBorder="1" applyAlignment="1">
      <alignment horizontal="center"/>
    </xf>
    <xf numFmtId="4" fontId="44" fillId="0" borderId="44" xfId="0" applyNumberFormat="1" applyFont="1" applyBorder="1" applyAlignment="1">
      <alignment horizontal="center"/>
    </xf>
    <xf numFmtId="0" fontId="43" fillId="0" borderId="3" xfId="0" applyFont="1" applyFill="1" applyBorder="1" applyAlignment="1">
      <alignment horizontal="left"/>
    </xf>
    <xf numFmtId="4" fontId="43" fillId="0" borderId="3" xfId="0" applyNumberFormat="1" applyFont="1" applyBorder="1" applyAlignment="1">
      <alignment horizontal="center"/>
    </xf>
    <xf numFmtId="4" fontId="43" fillId="0" borderId="44" xfId="0" applyNumberFormat="1" applyFont="1" applyBorder="1" applyAlignment="1">
      <alignment horizontal="center"/>
    </xf>
    <xf numFmtId="165" fontId="44" fillId="0" borderId="39" xfId="0" applyNumberFormat="1" applyFont="1" applyBorder="1" applyAlignment="1">
      <alignment horizontal="center"/>
    </xf>
    <xf numFmtId="165" fontId="43" fillId="0" borderId="37" xfId="0" applyNumberFormat="1" applyFont="1" applyBorder="1" applyAlignment="1">
      <alignment horizontal="center"/>
    </xf>
    <xf numFmtId="165" fontId="44" fillId="0" borderId="37" xfId="0" applyNumberFormat="1" applyFont="1" applyBorder="1" applyAlignment="1">
      <alignment horizontal="center"/>
    </xf>
    <xf numFmtId="165" fontId="44" fillId="0" borderId="38" xfId="0" applyNumberFormat="1" applyFont="1" applyBorder="1" applyAlignment="1">
      <alignment horizontal="center"/>
    </xf>
    <xf numFmtId="165" fontId="44" fillId="0" borderId="44" xfId="0" applyNumberFormat="1" applyFont="1" applyBorder="1" applyAlignment="1">
      <alignment horizontal="center"/>
    </xf>
    <xf numFmtId="165" fontId="43" fillId="0" borderId="44" xfId="0" applyNumberFormat="1" applyFont="1" applyBorder="1" applyAlignment="1">
      <alignment horizontal="center"/>
    </xf>
    <xf numFmtId="165" fontId="44" fillId="0" borderId="3" xfId="0" applyNumberFormat="1" applyFont="1" applyBorder="1" applyAlignment="1">
      <alignment horizontal="center"/>
    </xf>
    <xf numFmtId="4" fontId="44" fillId="0" borderId="1" xfId="0" applyNumberFormat="1" applyFont="1" applyFill="1" applyBorder="1" applyAlignment="1">
      <alignment horizontal="center"/>
    </xf>
    <xf numFmtId="9" fontId="44" fillId="0" borderId="43" xfId="0" applyNumberFormat="1" applyFont="1" applyFill="1" applyBorder="1" applyAlignment="1">
      <alignment horizontal="center"/>
    </xf>
    <xf numFmtId="165" fontId="44" fillId="0" borderId="37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44" fillId="0" borderId="46" xfId="0" applyFont="1" applyFill="1" applyBorder="1" applyAlignment="1"/>
    <xf numFmtId="165" fontId="43" fillId="0" borderId="37" xfId="0" applyNumberFormat="1" applyFont="1" applyFill="1" applyBorder="1" applyAlignment="1">
      <alignment horizontal="center"/>
    </xf>
    <xf numFmtId="0" fontId="8" fillId="0" borderId="0" xfId="0" applyFont="1" applyFill="1"/>
    <xf numFmtId="0" fontId="44" fillId="0" borderId="47" xfId="0" applyFont="1" applyBorder="1" applyAlignment="1"/>
    <xf numFmtId="0" fontId="43" fillId="0" borderId="47" xfId="0" applyFont="1" applyBorder="1" applyAlignment="1"/>
    <xf numFmtId="4" fontId="44" fillId="0" borderId="46" xfId="0" applyNumberFormat="1" applyFont="1" applyFill="1" applyBorder="1" applyAlignment="1">
      <alignment horizontal="left"/>
    </xf>
    <xf numFmtId="0" fontId="44" fillId="0" borderId="46" xfId="0" applyFont="1" applyFill="1" applyBorder="1" applyAlignment="1">
      <alignment horizontal="left"/>
    </xf>
    <xf numFmtId="0" fontId="44" fillId="0" borderId="49" xfId="0" applyFont="1" applyFill="1" applyBorder="1" applyAlignment="1">
      <alignment horizontal="left"/>
    </xf>
    <xf numFmtId="0" fontId="44" fillId="0" borderId="7" xfId="0" applyFont="1" applyFill="1" applyBorder="1" applyAlignment="1">
      <alignment horizontal="left"/>
    </xf>
    <xf numFmtId="0" fontId="43" fillId="0" borderId="7" xfId="0" applyFont="1" applyFill="1" applyBorder="1" applyAlignment="1">
      <alignment horizontal="left"/>
    </xf>
    <xf numFmtId="165" fontId="44" fillId="0" borderId="24" xfId="0" applyNumberFormat="1" applyFont="1" applyBorder="1" applyAlignment="1">
      <alignment horizontal="center"/>
    </xf>
    <xf numFmtId="165" fontId="43" fillId="0" borderId="24" xfId="0" applyNumberFormat="1" applyFont="1" applyBorder="1" applyAlignment="1">
      <alignment horizontal="center"/>
    </xf>
    <xf numFmtId="0" fontId="44" fillId="0" borderId="7" xfId="0" applyFont="1" applyBorder="1" applyAlignment="1"/>
    <xf numFmtId="0" fontId="44" fillId="0" borderId="46" xfId="2" applyFont="1" applyBorder="1" applyAlignment="1"/>
    <xf numFmtId="0" fontId="8" fillId="0" borderId="0" xfId="0" applyFont="1" applyAlignment="1">
      <alignment horizontal="center"/>
    </xf>
    <xf numFmtId="0" fontId="44" fillId="0" borderId="39" xfId="0" applyFont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46" xfId="0" applyFont="1" applyFill="1" applyBorder="1" applyAlignment="1">
      <alignment horizontal="center"/>
    </xf>
    <xf numFmtId="4" fontId="44" fillId="0" borderId="0" xfId="0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4" fillId="0" borderId="48" xfId="0" applyFont="1" applyFill="1" applyBorder="1" applyAlignment="1">
      <alignment horizontal="center"/>
    </xf>
    <xf numFmtId="0" fontId="44" fillId="0" borderId="24" xfId="0" applyFont="1" applyFill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44" fillId="0" borderId="38" xfId="0" applyFont="1" applyBorder="1" applyAlignment="1">
      <alignment horizontal="center"/>
    </xf>
    <xf numFmtId="0" fontId="43" fillId="0" borderId="3" xfId="0" applyFont="1" applyFill="1" applyBorder="1" applyAlignment="1">
      <alignment horizontal="center" vertical="center"/>
    </xf>
    <xf numFmtId="0" fontId="44" fillId="0" borderId="3" xfId="2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44" fillId="0" borderId="0" xfId="0" applyFont="1" applyBorder="1" applyAlignment="1"/>
    <xf numFmtId="0" fontId="43" fillId="0" borderId="24" xfId="0" applyFont="1" applyFill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4" fontId="44" fillId="0" borderId="50" xfId="0" applyNumberFormat="1" applyFont="1" applyBorder="1" applyAlignment="1">
      <alignment horizontal="center"/>
    </xf>
    <xf numFmtId="4" fontId="44" fillId="0" borderId="23" xfId="0" applyNumberFormat="1" applyFont="1" applyBorder="1" applyAlignment="1">
      <alignment horizontal="center"/>
    </xf>
    <xf numFmtId="4" fontId="44" fillId="0" borderId="46" xfId="0" applyNumberFormat="1" applyFont="1" applyFill="1" applyBorder="1" applyAlignment="1"/>
    <xf numFmtId="4" fontId="44" fillId="0" borderId="3" xfId="0" applyNumberFormat="1" applyFont="1" applyFill="1" applyBorder="1" applyAlignment="1">
      <alignment horizontal="center"/>
    </xf>
    <xf numFmtId="4" fontId="44" fillId="0" borderId="37" xfId="0" applyNumberFormat="1" applyFont="1" applyBorder="1" applyAlignment="1">
      <alignment horizontal="center"/>
    </xf>
    <xf numFmtId="4" fontId="7" fillId="0" borderId="0" xfId="0" applyNumberFormat="1" applyFont="1"/>
    <xf numFmtId="4" fontId="44" fillId="0" borderId="37" xfId="0" applyNumberFormat="1" applyFont="1" applyBorder="1" applyAlignment="1"/>
    <xf numFmtId="4" fontId="44" fillId="0" borderId="51" xfId="0" applyNumberFormat="1" applyFont="1" applyBorder="1" applyAlignment="1">
      <alignment horizontal="center"/>
    </xf>
    <xf numFmtId="4" fontId="44" fillId="0" borderId="25" xfId="0" applyNumberFormat="1" applyFont="1" applyBorder="1" applyAlignment="1">
      <alignment horizontal="center"/>
    </xf>
    <xf numFmtId="4" fontId="44" fillId="0" borderId="25" xfId="0" applyNumberFormat="1" applyFont="1" applyBorder="1" applyAlignment="1"/>
    <xf numFmtId="4" fontId="44" fillId="0" borderId="25" xfId="0" applyNumberFormat="1" applyFont="1" applyBorder="1" applyAlignment="1">
      <alignment horizontal="center" vertical="center"/>
    </xf>
    <xf numFmtId="4" fontId="8" fillId="0" borderId="25" xfId="0" applyNumberFormat="1" applyFont="1" applyBorder="1"/>
    <xf numFmtId="10" fontId="44" fillId="0" borderId="52" xfId="0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165" fontId="44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44" fillId="0" borderId="0" xfId="0" applyFont="1" applyAlignment="1"/>
    <xf numFmtId="0" fontId="44" fillId="0" borderId="0" xfId="0" applyFont="1" applyAlignment="1">
      <alignment horizontal="center"/>
    </xf>
    <xf numFmtId="165" fontId="44" fillId="0" borderId="0" xfId="0" applyNumberFormat="1" applyFont="1" applyAlignment="1">
      <alignment horizontal="center"/>
    </xf>
    <xf numFmtId="4" fontId="43" fillId="0" borderId="3" xfId="0" applyNumberFormat="1" applyFont="1" applyFill="1" applyBorder="1" applyAlignment="1">
      <alignment horizontal="center"/>
    </xf>
    <xf numFmtId="0" fontId="43" fillId="0" borderId="29" xfId="0" applyFont="1" applyBorder="1" applyAlignment="1">
      <alignment horizontal="center"/>
    </xf>
    <xf numFmtId="165" fontId="43" fillId="0" borderId="38" xfId="0" applyNumberFormat="1" applyFont="1" applyBorder="1" applyAlignment="1">
      <alignment horizontal="center"/>
    </xf>
    <xf numFmtId="0" fontId="43" fillId="0" borderId="44" xfId="0" applyFont="1" applyFill="1" applyBorder="1" applyAlignment="1">
      <alignment horizontal="left"/>
    </xf>
    <xf numFmtId="2" fontId="43" fillId="0" borderId="24" xfId="2" applyNumberFormat="1" applyFont="1" applyFill="1" applyBorder="1" applyAlignment="1">
      <alignment wrapText="1"/>
    </xf>
    <xf numFmtId="49" fontId="43" fillId="0" borderId="24" xfId="2" applyNumberFormat="1" applyFont="1" applyFill="1" applyBorder="1" applyAlignment="1"/>
    <xf numFmtId="0" fontId="44" fillId="0" borderId="24" xfId="2" applyFont="1" applyFill="1" applyBorder="1" applyAlignment="1"/>
    <xf numFmtId="4" fontId="44" fillId="0" borderId="3" xfId="0" applyNumberFormat="1" applyFont="1" applyFill="1" applyBorder="1" applyAlignment="1"/>
    <xf numFmtId="4" fontId="44" fillId="0" borderId="7" xfId="0" applyNumberFormat="1" applyFont="1" applyFill="1" applyBorder="1" applyAlignment="1"/>
    <xf numFmtId="0" fontId="43" fillId="0" borderId="2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3" fillId="0" borderId="0" xfId="0" applyFont="1" applyBorder="1" applyAlignment="1"/>
    <xf numFmtId="0" fontId="44" fillId="0" borderId="25" xfId="0" applyFont="1" applyBorder="1" applyAlignment="1">
      <alignment horizontal="center"/>
    </xf>
    <xf numFmtId="10" fontId="44" fillId="0" borderId="25" xfId="0" applyNumberFormat="1" applyFont="1" applyBorder="1" applyAlignment="1">
      <alignment horizontal="center"/>
    </xf>
    <xf numFmtId="0" fontId="43" fillId="0" borderId="36" xfId="0" applyFont="1" applyFill="1" applyBorder="1" applyAlignment="1">
      <alignment horizontal="center"/>
    </xf>
    <xf numFmtId="0" fontId="43" fillId="0" borderId="54" xfId="0" applyFont="1" applyFill="1" applyBorder="1" applyAlignment="1">
      <alignment horizontal="left"/>
    </xf>
    <xf numFmtId="0" fontId="43" fillId="0" borderId="54" xfId="0" applyFont="1" applyFill="1" applyBorder="1" applyAlignment="1">
      <alignment horizontal="center"/>
    </xf>
    <xf numFmtId="4" fontId="43" fillId="0" borderId="54" xfId="0" applyNumberFormat="1" applyFont="1" applyFill="1" applyBorder="1" applyAlignment="1">
      <alignment horizontal="right"/>
    </xf>
    <xf numFmtId="4" fontId="44" fillId="0" borderId="53" xfId="0" applyNumberFormat="1" applyFont="1" applyFill="1" applyBorder="1" applyAlignment="1">
      <alignment horizontal="right"/>
    </xf>
    <xf numFmtId="10" fontId="44" fillId="0" borderId="53" xfId="0" applyNumberFormat="1" applyFont="1" applyFill="1" applyBorder="1" applyAlignment="1">
      <alignment horizontal="center"/>
    </xf>
    <xf numFmtId="0" fontId="44" fillId="0" borderId="27" xfId="0" applyFont="1" applyFill="1" applyBorder="1" applyAlignment="1">
      <alignment horizontal="center"/>
    </xf>
    <xf numFmtId="4" fontId="44" fillId="0" borderId="33" xfId="0" applyNumberFormat="1" applyFont="1" applyBorder="1" applyAlignment="1">
      <alignment horizontal="center"/>
    </xf>
    <xf numFmtId="167" fontId="46" fillId="0" borderId="0" xfId="0" applyNumberFormat="1" applyFont="1" applyAlignment="1">
      <alignment horizontal="center"/>
    </xf>
    <xf numFmtId="167" fontId="46" fillId="0" borderId="1" xfId="0" applyNumberFormat="1" applyFont="1" applyBorder="1" applyAlignment="1">
      <alignment horizontal="center"/>
    </xf>
    <xf numFmtId="167" fontId="46" fillId="0" borderId="2" xfId="0" applyNumberFormat="1" applyFont="1" applyBorder="1" applyAlignment="1">
      <alignment horizontal="center"/>
    </xf>
    <xf numFmtId="167" fontId="44" fillId="0" borderId="25" xfId="0" applyNumberFormat="1" applyFont="1" applyBorder="1" applyAlignment="1">
      <alignment horizontal="center"/>
    </xf>
    <xf numFmtId="167" fontId="44" fillId="0" borderId="26" xfId="0" applyNumberFormat="1" applyFont="1" applyFill="1" applyBorder="1" applyAlignment="1">
      <alignment horizontal="center"/>
    </xf>
    <xf numFmtId="167" fontId="43" fillId="0" borderId="3" xfId="0" applyNumberFormat="1" applyFont="1" applyFill="1" applyBorder="1" applyAlignment="1">
      <alignment horizontal="center"/>
    </xf>
    <xf numFmtId="167" fontId="44" fillId="0" borderId="3" xfId="0" applyNumberFormat="1" applyFont="1" applyFill="1" applyBorder="1" applyAlignment="1">
      <alignment horizontal="center"/>
    </xf>
    <xf numFmtId="167" fontId="43" fillId="0" borderId="54" xfId="0" applyNumberFormat="1" applyFont="1" applyFill="1" applyBorder="1" applyAlignment="1">
      <alignment horizontal="center"/>
    </xf>
    <xf numFmtId="167" fontId="44" fillId="0" borderId="53" xfId="0" applyNumberFormat="1" applyFont="1" applyFill="1" applyBorder="1" applyAlignment="1">
      <alignment horizontal="center"/>
    </xf>
    <xf numFmtId="167" fontId="43" fillId="0" borderId="3" xfId="2" applyNumberFormat="1" applyFont="1" applyFill="1" applyBorder="1" applyAlignment="1">
      <alignment horizontal="center"/>
    </xf>
    <xf numFmtId="167" fontId="44" fillId="0" borderId="3" xfId="2" applyNumberFormat="1" applyFont="1" applyFill="1" applyBorder="1" applyAlignment="1">
      <alignment horizontal="center"/>
    </xf>
    <xf numFmtId="167" fontId="44" fillId="0" borderId="8" xfId="0" applyNumberFormat="1" applyFont="1" applyFill="1" applyBorder="1" applyAlignment="1">
      <alignment horizontal="center"/>
    </xf>
    <xf numFmtId="167" fontId="44" fillId="0" borderId="25" xfId="0" applyNumberFormat="1" applyFont="1" applyFill="1" applyBorder="1" applyAlignment="1">
      <alignment horizontal="center"/>
    </xf>
    <xf numFmtId="167" fontId="43" fillId="0" borderId="0" xfId="0" applyNumberFormat="1" applyFont="1" applyBorder="1" applyAlignment="1"/>
    <xf numFmtId="167" fontId="43" fillId="0" borderId="0" xfId="0" applyNumberFormat="1" applyFont="1" applyBorder="1" applyAlignment="1">
      <alignment horizontal="center"/>
    </xf>
    <xf numFmtId="167" fontId="12" fillId="0" borderId="0" xfId="0" applyNumberFormat="1" applyFont="1" applyAlignment="1"/>
    <xf numFmtId="2" fontId="43" fillId="0" borderId="3" xfId="0" applyNumberFormat="1" applyFont="1" applyFill="1" applyBorder="1" applyAlignment="1">
      <alignment horizontal="right"/>
    </xf>
    <xf numFmtId="49" fontId="43" fillId="0" borderId="3" xfId="0" applyNumberFormat="1" applyFont="1" applyFill="1" applyBorder="1" applyAlignment="1">
      <alignment horizontal="center"/>
    </xf>
    <xf numFmtId="0" fontId="43" fillId="0" borderId="24" xfId="2" applyFont="1" applyFill="1" applyBorder="1" applyAlignment="1">
      <alignment wrapText="1"/>
    </xf>
    <xf numFmtId="0" fontId="45" fillId="0" borderId="24" xfId="0" applyFont="1" applyFill="1" applyBorder="1" applyAlignment="1"/>
    <xf numFmtId="0" fontId="45" fillId="0" borderId="24" xfId="0" applyFont="1" applyFill="1" applyBorder="1" applyAlignment="1">
      <alignment wrapText="1"/>
    </xf>
    <xf numFmtId="0" fontId="43" fillId="0" borderId="27" xfId="0" applyFont="1" applyFill="1" applyBorder="1" applyAlignment="1">
      <alignment horizontal="center"/>
    </xf>
    <xf numFmtId="0" fontId="43" fillId="0" borderId="53" xfId="0" applyFont="1" applyFill="1" applyBorder="1" applyAlignment="1">
      <alignment horizontal="left"/>
    </xf>
    <xf numFmtId="0" fontId="43" fillId="0" borderId="53" xfId="0" applyFont="1" applyFill="1" applyBorder="1" applyAlignment="1">
      <alignment horizontal="center"/>
    </xf>
    <xf numFmtId="167" fontId="43" fillId="0" borderId="53" xfId="0" applyNumberFormat="1" applyFont="1" applyFill="1" applyBorder="1" applyAlignment="1">
      <alignment horizontal="center"/>
    </xf>
    <xf numFmtId="4" fontId="43" fillId="0" borderId="53" xfId="0" applyNumberFormat="1" applyFont="1" applyFill="1" applyBorder="1" applyAlignment="1">
      <alignment horizontal="right"/>
    </xf>
    <xf numFmtId="0" fontId="43" fillId="0" borderId="36" xfId="0" applyFont="1" applyBorder="1" applyAlignment="1">
      <alignment horizontal="center"/>
    </xf>
    <xf numFmtId="0" fontId="44" fillId="0" borderId="54" xfId="0" applyFont="1" applyFill="1" applyBorder="1" applyAlignment="1">
      <alignment horizontal="left"/>
    </xf>
    <xf numFmtId="0" fontId="44" fillId="0" borderId="54" xfId="0" applyFont="1" applyFill="1" applyBorder="1" applyAlignment="1">
      <alignment horizontal="center"/>
    </xf>
    <xf numFmtId="167" fontId="44" fillId="0" borderId="54" xfId="0" applyNumberFormat="1" applyFont="1" applyFill="1" applyBorder="1" applyAlignment="1">
      <alignment horizontal="center"/>
    </xf>
    <xf numFmtId="4" fontId="44" fillId="0" borderId="54" xfId="0" applyNumberFormat="1" applyFont="1" applyFill="1" applyBorder="1" applyAlignment="1">
      <alignment horizontal="right"/>
    </xf>
    <xf numFmtId="10" fontId="44" fillId="0" borderId="54" xfId="0" applyNumberFormat="1" applyFont="1" applyFill="1" applyBorder="1" applyAlignment="1">
      <alignment horizontal="center"/>
    </xf>
    <xf numFmtId="0" fontId="44" fillId="0" borderId="53" xfId="0" applyFont="1" applyFill="1" applyBorder="1" applyAlignment="1"/>
    <xf numFmtId="0" fontId="44" fillId="0" borderId="53" xfId="0" applyFont="1" applyFill="1" applyBorder="1" applyAlignment="1">
      <alignment horizontal="center"/>
    </xf>
    <xf numFmtId="4" fontId="43" fillId="0" borderId="1" xfId="0" applyNumberFormat="1" applyFont="1" applyFill="1" applyBorder="1" applyAlignment="1">
      <alignment horizontal="center"/>
    </xf>
    <xf numFmtId="0" fontId="44" fillId="0" borderId="3" xfId="0" applyFont="1" applyFill="1" applyBorder="1" applyAlignment="1"/>
    <xf numFmtId="0" fontId="10" fillId="0" borderId="24" xfId="2" applyFont="1" applyFill="1" applyBorder="1" applyAlignment="1">
      <alignment vertical="center" wrapText="1"/>
    </xf>
    <xf numFmtId="0" fontId="48" fillId="0" borderId="0" xfId="0" applyFont="1" applyFill="1" applyAlignment="1">
      <alignment vertical="center"/>
    </xf>
    <xf numFmtId="165" fontId="43" fillId="0" borderId="3" xfId="0" applyNumberFormat="1" applyFont="1" applyFill="1" applyBorder="1" applyAlignment="1">
      <alignment horizontal="center"/>
    </xf>
    <xf numFmtId="0" fontId="6" fillId="0" borderId="0" xfId="0" applyFont="1" applyFill="1"/>
    <xf numFmtId="0" fontId="43" fillId="0" borderId="56" xfId="0" applyFont="1" applyFill="1" applyBorder="1" applyAlignment="1">
      <alignment horizontal="left"/>
    </xf>
    <xf numFmtId="0" fontId="43" fillId="0" borderId="2" xfId="0" applyFont="1" applyFill="1" applyBorder="1" applyAlignment="1">
      <alignment horizontal="center"/>
    </xf>
    <xf numFmtId="4" fontId="43" fillId="0" borderId="2" xfId="0" applyNumberFormat="1" applyFont="1" applyFill="1" applyBorder="1" applyAlignment="1">
      <alignment horizontal="center"/>
    </xf>
    <xf numFmtId="4" fontId="43" fillId="0" borderId="2" xfId="0" applyNumberFormat="1" applyFont="1" applyBorder="1" applyAlignment="1">
      <alignment horizontal="center"/>
    </xf>
    <xf numFmtId="9" fontId="44" fillId="0" borderId="51" xfId="0" applyNumberFormat="1" applyFont="1" applyBorder="1" applyAlignment="1">
      <alignment horizontal="center"/>
    </xf>
    <xf numFmtId="0" fontId="43" fillId="0" borderId="57" xfId="0" applyFont="1" applyBorder="1" applyAlignment="1">
      <alignment horizontal="center"/>
    </xf>
    <xf numFmtId="0" fontId="43" fillId="0" borderId="58" xfId="0" applyFont="1" applyFill="1" applyBorder="1" applyAlignment="1">
      <alignment horizontal="left"/>
    </xf>
    <xf numFmtId="0" fontId="43" fillId="0" borderId="40" xfId="0" applyFont="1" applyFill="1" applyBorder="1" applyAlignment="1">
      <alignment horizontal="center"/>
    </xf>
    <xf numFmtId="165" fontId="43" fillId="0" borderId="50" xfId="0" applyNumberFormat="1" applyFont="1" applyBorder="1" applyAlignment="1">
      <alignment horizontal="center"/>
    </xf>
    <xf numFmtId="4" fontId="43" fillId="0" borderId="40" xfId="0" applyNumberFormat="1" applyFont="1" applyFill="1" applyBorder="1" applyAlignment="1">
      <alignment horizontal="center"/>
    </xf>
    <xf numFmtId="4" fontId="43" fillId="0" borderId="40" xfId="0" applyNumberFormat="1" applyFont="1" applyBorder="1" applyAlignment="1">
      <alignment horizontal="center"/>
    </xf>
    <xf numFmtId="9" fontId="44" fillId="0" borderId="59" xfId="0" applyNumberFormat="1" applyFont="1" applyBorder="1" applyAlignment="1">
      <alignment horizontal="center"/>
    </xf>
    <xf numFmtId="165" fontId="44" fillId="0" borderId="54" xfId="0" applyNumberFormat="1" applyFont="1" applyBorder="1" applyAlignment="1">
      <alignment horizontal="center"/>
    </xf>
    <xf numFmtId="4" fontId="43" fillId="0" borderId="54" xfId="0" applyNumberFormat="1" applyFont="1" applyFill="1" applyBorder="1" applyAlignment="1">
      <alignment horizontal="center"/>
    </xf>
    <xf numFmtId="4" fontId="43" fillId="0" borderId="54" xfId="0" applyNumberFormat="1" applyFont="1" applyBorder="1" applyAlignment="1">
      <alignment horizontal="center"/>
    </xf>
    <xf numFmtId="9" fontId="44" fillId="0" borderId="55" xfId="0" applyNumberFormat="1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0" fontId="44" fillId="0" borderId="53" xfId="0" applyFont="1" applyFill="1" applyBorder="1" applyAlignment="1">
      <alignment horizontal="left"/>
    </xf>
    <xf numFmtId="165" fontId="43" fillId="0" borderId="53" xfId="0" applyNumberFormat="1" applyFont="1" applyBorder="1" applyAlignment="1">
      <alignment horizontal="center"/>
    </xf>
    <xf numFmtId="4" fontId="43" fillId="0" borderId="53" xfId="0" applyNumberFormat="1" applyFont="1" applyFill="1" applyBorder="1" applyAlignment="1">
      <alignment horizontal="center"/>
    </xf>
    <xf numFmtId="4" fontId="43" fillId="0" borderId="53" xfId="0" applyNumberFormat="1" applyFont="1" applyBorder="1" applyAlignment="1">
      <alignment horizontal="center"/>
    </xf>
    <xf numFmtId="9" fontId="43" fillId="0" borderId="53" xfId="0" applyNumberFormat="1" applyFont="1" applyBorder="1" applyAlignment="1">
      <alignment horizontal="center"/>
    </xf>
    <xf numFmtId="9" fontId="44" fillId="0" borderId="33" xfId="0" applyNumberFormat="1" applyFont="1" applyBorder="1" applyAlignment="1">
      <alignment horizontal="center"/>
    </xf>
    <xf numFmtId="0" fontId="43" fillId="0" borderId="30" xfId="0" applyFont="1" applyFill="1" applyBorder="1" applyAlignment="1"/>
    <xf numFmtId="0" fontId="43" fillId="0" borderId="8" xfId="2" applyFont="1" applyFill="1" applyBorder="1" applyAlignment="1">
      <alignment horizontal="center"/>
    </xf>
    <xf numFmtId="165" fontId="43" fillId="0" borderId="8" xfId="0" applyNumberFormat="1" applyFont="1" applyBorder="1" applyAlignment="1">
      <alignment horizontal="center"/>
    </xf>
    <xf numFmtId="4" fontId="43" fillId="0" borderId="8" xfId="0" applyNumberFormat="1" applyFont="1" applyBorder="1" applyAlignment="1">
      <alignment horizontal="center"/>
    </xf>
    <xf numFmtId="0" fontId="43" fillId="0" borderId="34" xfId="0" applyFont="1" applyBorder="1" applyAlignment="1">
      <alignment horizontal="center"/>
    </xf>
    <xf numFmtId="0" fontId="43" fillId="0" borderId="26" xfId="0" applyFont="1" applyFill="1" applyBorder="1" applyAlignment="1">
      <alignment horizontal="left"/>
    </xf>
    <xf numFmtId="0" fontId="43" fillId="0" borderId="26" xfId="2" applyFont="1" applyFill="1" applyBorder="1" applyAlignment="1">
      <alignment horizontal="center"/>
    </xf>
    <xf numFmtId="165" fontId="43" fillId="0" borderId="26" xfId="0" applyNumberFormat="1" applyFont="1" applyBorder="1" applyAlignment="1">
      <alignment horizontal="center"/>
    </xf>
    <xf numFmtId="4" fontId="43" fillId="0" borderId="26" xfId="0" applyNumberFormat="1" applyFont="1" applyBorder="1" applyAlignment="1">
      <alignment horizontal="center"/>
    </xf>
    <xf numFmtId="0" fontId="43" fillId="0" borderId="54" xfId="0" applyFont="1" applyFill="1" applyBorder="1" applyAlignment="1"/>
    <xf numFmtId="0" fontId="43" fillId="0" borderId="54" xfId="2" applyFont="1" applyFill="1" applyBorder="1" applyAlignment="1">
      <alignment horizontal="center"/>
    </xf>
    <xf numFmtId="165" fontId="43" fillId="0" borderId="54" xfId="0" applyNumberFormat="1" applyFont="1" applyBorder="1" applyAlignment="1">
      <alignment horizontal="center"/>
    </xf>
    <xf numFmtId="0" fontId="44" fillId="0" borderId="29" xfId="0" applyFont="1" applyFill="1" applyBorder="1" applyAlignment="1">
      <alignment horizontal="center"/>
    </xf>
    <xf numFmtId="0" fontId="44" fillId="0" borderId="8" xfId="0" applyFont="1" applyFill="1" applyBorder="1" applyAlignment="1">
      <alignment horizontal="center"/>
    </xf>
    <xf numFmtId="165" fontId="44" fillId="0" borderId="38" xfId="0" applyNumberFormat="1" applyFont="1" applyFill="1" applyBorder="1" applyAlignment="1">
      <alignment horizontal="center"/>
    </xf>
    <xf numFmtId="4" fontId="44" fillId="0" borderId="2" xfId="0" applyNumberFormat="1" applyFont="1" applyFill="1" applyBorder="1" applyAlignment="1">
      <alignment horizontal="center"/>
    </xf>
    <xf numFmtId="9" fontId="44" fillId="0" borderId="2" xfId="0" applyNumberFormat="1" applyFont="1" applyFill="1" applyBorder="1" applyAlignment="1">
      <alignment horizontal="center"/>
    </xf>
    <xf numFmtId="9" fontId="44" fillId="0" borderId="51" xfId="0" applyNumberFormat="1" applyFont="1" applyFill="1" applyBorder="1" applyAlignment="1">
      <alignment horizontal="center"/>
    </xf>
    <xf numFmtId="0" fontId="43" fillId="0" borderId="60" xfId="0" applyFont="1" applyBorder="1" applyAlignment="1"/>
    <xf numFmtId="0" fontId="43" fillId="0" borderId="26" xfId="0" applyFont="1" applyFill="1" applyBorder="1" applyAlignment="1">
      <alignment horizontal="center" vertical="center"/>
    </xf>
    <xf numFmtId="165" fontId="43" fillId="0" borderId="39" xfId="0" applyNumberFormat="1" applyFont="1" applyBorder="1" applyAlignment="1">
      <alignment horizontal="center"/>
    </xf>
    <xf numFmtId="0" fontId="43" fillId="0" borderId="54" xfId="0" applyFont="1" applyBorder="1" applyAlignment="1"/>
    <xf numFmtId="0" fontId="43" fillId="0" borderId="54" xfId="0" applyFont="1" applyFill="1" applyBorder="1" applyAlignment="1">
      <alignment horizontal="center" vertical="center"/>
    </xf>
    <xf numFmtId="0" fontId="43" fillId="0" borderId="53" xfId="0" applyFont="1" applyBorder="1" applyAlignment="1"/>
    <xf numFmtId="0" fontId="43" fillId="0" borderId="53" xfId="0" applyFont="1" applyFill="1" applyBorder="1" applyAlignment="1">
      <alignment horizontal="center" vertical="center"/>
    </xf>
    <xf numFmtId="0" fontId="43" fillId="0" borderId="24" xfId="2" applyFont="1" applyFill="1" applyBorder="1" applyAlignment="1">
      <alignment horizontal="left" wrapText="1"/>
    </xf>
    <xf numFmtId="0" fontId="43" fillId="0" borderId="36" xfId="0" applyFont="1" applyFill="1" applyBorder="1" applyAlignment="1">
      <alignment horizontal="center" vertical="center"/>
    </xf>
    <xf numFmtId="0" fontId="43" fillId="0" borderId="54" xfId="2" applyFont="1" applyFill="1" applyBorder="1" applyAlignment="1"/>
    <xf numFmtId="167" fontId="43" fillId="0" borderId="54" xfId="2" applyNumberFormat="1" applyFont="1" applyFill="1" applyBorder="1" applyAlignment="1">
      <alignment horizontal="center"/>
    </xf>
    <xf numFmtId="4" fontId="43" fillId="0" borderId="54" xfId="0" applyNumberFormat="1" applyFont="1" applyFill="1" applyBorder="1" applyAlignment="1"/>
    <xf numFmtId="0" fontId="43" fillId="0" borderId="27" xfId="0" applyFont="1" applyFill="1" applyBorder="1" applyAlignment="1">
      <alignment horizontal="center" vertical="center"/>
    </xf>
    <xf numFmtId="0" fontId="10" fillId="0" borderId="53" xfId="2" applyFont="1" applyFill="1" applyBorder="1" applyAlignment="1">
      <alignment horizontal="left" vertical="center" wrapText="1"/>
    </xf>
    <xf numFmtId="0" fontId="43" fillId="0" borderId="53" xfId="2" applyFont="1" applyFill="1" applyBorder="1" applyAlignment="1">
      <alignment horizontal="center" vertical="center"/>
    </xf>
    <xf numFmtId="167" fontId="43" fillId="0" borderId="53" xfId="2" applyNumberFormat="1" applyFont="1" applyFill="1" applyBorder="1" applyAlignment="1">
      <alignment horizontal="center" vertical="center"/>
    </xf>
    <xf numFmtId="4" fontId="43" fillId="0" borderId="53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43" fillId="0" borderId="3" xfId="2" applyFont="1" applyFill="1" applyBorder="1" applyAlignment="1"/>
    <xf numFmtId="9" fontId="44" fillId="0" borderId="52" xfId="0" applyNumberFormat="1" applyFont="1" applyBorder="1" applyAlignment="1">
      <alignment horizontal="center"/>
    </xf>
    <xf numFmtId="4" fontId="43" fillId="0" borderId="3" xfId="0" applyNumberFormat="1" applyFont="1" applyFill="1" applyBorder="1" applyAlignment="1" applyProtection="1">
      <alignment horizontal="right"/>
      <protection locked="0"/>
    </xf>
    <xf numFmtId="10" fontId="43" fillId="0" borderId="3" xfId="0" applyNumberFormat="1" applyFont="1" applyFill="1" applyBorder="1" applyAlignment="1" applyProtection="1">
      <alignment horizontal="center"/>
      <protection locked="0"/>
    </xf>
    <xf numFmtId="2" fontId="43" fillId="0" borderId="3" xfId="0" applyNumberFormat="1" applyFont="1" applyFill="1" applyBorder="1" applyAlignment="1" applyProtection="1">
      <alignment horizontal="right"/>
      <protection locked="0"/>
    </xf>
    <xf numFmtId="4" fontId="43" fillId="0" borderId="54" xfId="0" applyNumberFormat="1" applyFont="1" applyFill="1" applyBorder="1" applyAlignment="1" applyProtection="1">
      <alignment horizontal="right"/>
      <protection locked="0"/>
    </xf>
    <xf numFmtId="10" fontId="43" fillId="0" borderId="54" xfId="0" applyNumberFormat="1" applyFont="1" applyFill="1" applyBorder="1" applyAlignment="1" applyProtection="1">
      <alignment horizontal="center"/>
      <protection locked="0"/>
    </xf>
    <xf numFmtId="4" fontId="43" fillId="0" borderId="53" xfId="0" applyNumberFormat="1" applyFont="1" applyFill="1" applyBorder="1" applyAlignment="1" applyProtection="1">
      <alignment horizontal="right"/>
      <protection locked="0"/>
    </xf>
    <xf numFmtId="10" fontId="43" fillId="0" borderId="53" xfId="0" applyNumberFormat="1" applyFont="1" applyFill="1" applyBorder="1" applyAlignment="1" applyProtection="1">
      <alignment horizontal="center"/>
      <protection locked="0"/>
    </xf>
    <xf numFmtId="4" fontId="43" fillId="0" borderId="3" xfId="2" applyNumberFormat="1" applyFont="1" applyFill="1" applyBorder="1" applyAlignment="1" applyProtection="1">
      <alignment horizontal="right"/>
      <protection locked="0"/>
    </xf>
    <xf numFmtId="4" fontId="43" fillId="0" borderId="3" xfId="0" applyNumberFormat="1" applyFont="1" applyFill="1" applyBorder="1" applyAlignment="1" applyProtection="1">
      <protection locked="0"/>
    </xf>
    <xf numFmtId="4" fontId="43" fillId="0" borderId="54" xfId="2" applyNumberFormat="1" applyFont="1" applyFill="1" applyBorder="1" applyAlignment="1" applyProtection="1">
      <alignment horizontal="right"/>
      <protection locked="0"/>
    </xf>
    <xf numFmtId="4" fontId="43" fillId="0" borderId="54" xfId="0" applyNumberFormat="1" applyFont="1" applyFill="1" applyBorder="1" applyAlignment="1" applyProtection="1">
      <protection locked="0"/>
    </xf>
    <xf numFmtId="4" fontId="43" fillId="0" borderId="53" xfId="2" applyNumberFormat="1" applyFont="1" applyFill="1" applyBorder="1" applyAlignment="1" applyProtection="1">
      <alignment horizontal="right" vertical="center"/>
      <protection locked="0"/>
    </xf>
    <xf numFmtId="4" fontId="43" fillId="0" borderId="53" xfId="0" applyNumberFormat="1" applyFont="1" applyFill="1" applyBorder="1" applyAlignment="1" applyProtection="1">
      <alignment vertical="center"/>
      <protection locked="0"/>
    </xf>
    <xf numFmtId="10" fontId="43" fillId="0" borderId="53" xfId="0" applyNumberFormat="1" applyFont="1" applyFill="1" applyBorder="1" applyAlignment="1" applyProtection="1">
      <alignment horizontal="center" vertical="center"/>
      <protection locked="0"/>
    </xf>
    <xf numFmtId="9" fontId="43" fillId="0" borderId="1" xfId="0" applyNumberFormat="1" applyFont="1" applyBorder="1" applyAlignment="1" applyProtection="1">
      <alignment horizontal="center"/>
      <protection locked="0"/>
    </xf>
    <xf numFmtId="9" fontId="43" fillId="0" borderId="1" xfId="0" applyNumberFormat="1" applyFont="1" applyFill="1" applyBorder="1" applyAlignment="1" applyProtection="1">
      <alignment horizontal="center"/>
      <protection locked="0"/>
    </xf>
    <xf numFmtId="9" fontId="43" fillId="0" borderId="2" xfId="0" applyNumberFormat="1" applyFont="1" applyBorder="1" applyAlignment="1" applyProtection="1">
      <alignment horizontal="center"/>
      <protection locked="0"/>
    </xf>
    <xf numFmtId="9" fontId="44" fillId="0" borderId="54" xfId="0" applyNumberFormat="1" applyFont="1" applyBorder="1" applyAlignment="1" applyProtection="1">
      <alignment horizontal="center"/>
      <protection locked="0"/>
    </xf>
    <xf numFmtId="9" fontId="43" fillId="0" borderId="54" xfId="0" applyNumberFormat="1" applyFont="1" applyBorder="1" applyAlignment="1" applyProtection="1">
      <alignment horizontal="center"/>
      <protection locked="0"/>
    </xf>
    <xf numFmtId="9" fontId="43" fillId="0" borderId="40" xfId="0" applyNumberFormat="1" applyFont="1" applyBorder="1" applyAlignment="1" applyProtection="1">
      <alignment horizontal="center"/>
      <protection locked="0"/>
    </xf>
    <xf numFmtId="9" fontId="43" fillId="0" borderId="53" xfId="0" applyNumberFormat="1" applyFont="1" applyBorder="1" applyAlignment="1" applyProtection="1">
      <alignment horizontal="center"/>
      <protection locked="0"/>
    </xf>
    <xf numFmtId="4" fontId="44" fillId="0" borderId="1" xfId="0" applyNumberFormat="1" applyFont="1" applyBorder="1" applyAlignment="1" applyProtection="1">
      <alignment horizontal="center"/>
      <protection locked="0"/>
    </xf>
    <xf numFmtId="9" fontId="44" fillId="0" borderId="1" xfId="0" applyNumberFormat="1" applyFont="1" applyBorder="1" applyAlignment="1" applyProtection="1">
      <alignment horizontal="center"/>
      <protection locked="0"/>
    </xf>
    <xf numFmtId="10" fontId="15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44" fillId="0" borderId="0" xfId="0" applyFont="1" applyBorder="1" applyAlignment="1" applyProtection="1">
      <protection locked="0"/>
    </xf>
    <xf numFmtId="0" fontId="42" fillId="0" borderId="0" xfId="0" applyFont="1" applyAlignment="1" applyProtection="1">
      <alignment horizontal="center"/>
      <protection locked="0"/>
    </xf>
    <xf numFmtId="0" fontId="43" fillId="0" borderId="0" xfId="0" applyFont="1" applyBorder="1" applyAlignment="1" applyProtection="1">
      <protection locked="0"/>
    </xf>
    <xf numFmtId="0" fontId="42" fillId="0" borderId="0" xfId="0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/>
      <protection locked="0"/>
    </xf>
    <xf numFmtId="2" fontId="42" fillId="0" borderId="0" xfId="0" applyNumberFormat="1" applyFont="1" applyBorder="1" applyAlignment="1" applyProtection="1">
      <alignment horizontal="center"/>
      <protection locked="0"/>
    </xf>
    <xf numFmtId="2" fontId="42" fillId="0" borderId="0" xfId="0" applyNumberFormat="1" applyFont="1" applyBorder="1" applyAlignment="1">
      <alignment horizontal="center"/>
    </xf>
    <xf numFmtId="2" fontId="42" fillId="0" borderId="35" xfId="0" applyNumberFormat="1" applyFont="1" applyBorder="1" applyAlignment="1">
      <alignment horizontal="center"/>
    </xf>
    <xf numFmtId="0" fontId="43" fillId="0" borderId="0" xfId="0" applyFont="1" applyBorder="1" applyAlignment="1" applyProtection="1">
      <alignment horizontal="center"/>
      <protection locked="0"/>
    </xf>
    <xf numFmtId="0" fontId="44" fillId="0" borderId="45" xfId="0" applyFont="1" applyFill="1" applyBorder="1" applyAlignment="1">
      <alignment horizontal="left"/>
    </xf>
    <xf numFmtId="0" fontId="44" fillId="0" borderId="47" xfId="0" applyFont="1" applyFill="1" applyBorder="1" applyAlignment="1">
      <alignment horizontal="left"/>
    </xf>
    <xf numFmtId="0" fontId="44" fillId="0" borderId="37" xfId="0" applyFont="1" applyFill="1" applyBorder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</cellXfs>
  <cellStyles count="10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20% - Ênfase1 2" xfId="14"/>
    <cellStyle name="20% - Ênfase2 2" xfId="15"/>
    <cellStyle name="20% - Ênfase3 2" xfId="16"/>
    <cellStyle name="20% - Ênfase4 2" xfId="17"/>
    <cellStyle name="20% - Ênfase5 2" xfId="18"/>
    <cellStyle name="20% - Ênfase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Ênfase1 2" xfId="26"/>
    <cellStyle name="40% - Ênfase2 2" xfId="27"/>
    <cellStyle name="40% - Ênfase3 2" xfId="28"/>
    <cellStyle name="40% - Ênfase4 2" xfId="29"/>
    <cellStyle name="40% - Ênfase5 2" xfId="30"/>
    <cellStyle name="40% - Ênfase6 2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60% - Ênfase1 2" xfId="38"/>
    <cellStyle name="60% - Ênfase2 2" xfId="39"/>
    <cellStyle name="60% - Ênfase3 2" xfId="40"/>
    <cellStyle name="60% - Ênfase4 2" xfId="41"/>
    <cellStyle name="60% - Ênfase5 2" xfId="42"/>
    <cellStyle name="60% - Ênfase6 2" xfId="43"/>
    <cellStyle name="Accent1" xfId="44"/>
    <cellStyle name="Accent2" xfId="45"/>
    <cellStyle name="Accent3" xfId="46"/>
    <cellStyle name="Accent4" xfId="47"/>
    <cellStyle name="Accent5" xfId="48"/>
    <cellStyle name="Accent6" xfId="49"/>
    <cellStyle name="Bad" xfId="50"/>
    <cellStyle name="Bom 2" xfId="51"/>
    <cellStyle name="Calculation" xfId="52"/>
    <cellStyle name="Cálculo 2" xfId="53"/>
    <cellStyle name="Célula de Verificação 2" xfId="54"/>
    <cellStyle name="Célula Vinculada 2" xfId="55"/>
    <cellStyle name="Check Cell" xfId="56"/>
    <cellStyle name="Ênfase1 2" xfId="57"/>
    <cellStyle name="Ênfase2 2" xfId="58"/>
    <cellStyle name="Ênfase3 2" xfId="59"/>
    <cellStyle name="Ênfase4 2" xfId="60"/>
    <cellStyle name="Ênfase5 2" xfId="61"/>
    <cellStyle name="Ênfase6 2" xfId="62"/>
    <cellStyle name="Entrada 2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correto 2" xfId="70"/>
    <cellStyle name="Input" xfId="71"/>
    <cellStyle name="Linked Cell" xfId="72"/>
    <cellStyle name="Moeda 2" xfId="1"/>
    <cellStyle name="Neutra 2" xfId="73"/>
    <cellStyle name="Neutral" xfId="74"/>
    <cellStyle name="Normal" xfId="0" builtinId="0"/>
    <cellStyle name="Normal 2" xfId="2"/>
    <cellStyle name="Normal 2 2" xfId="75"/>
    <cellStyle name="Normal 2 3" xfId="4"/>
    <cellStyle name="Normal 3" xfId="5"/>
    <cellStyle name="Normal 3 2" xfId="76"/>
    <cellStyle name="Normal 4" xfId="6"/>
    <cellStyle name="Normal 4 2" xfId="77"/>
    <cellStyle name="Normal 5" xfId="7"/>
    <cellStyle name="Normal 6" xfId="103"/>
    <cellStyle name="Nota 2" xfId="78"/>
    <cellStyle name="Nota 3" xfId="79"/>
    <cellStyle name="Note" xfId="80"/>
    <cellStyle name="Output" xfId="81"/>
    <cellStyle name="Porcentagem 2" xfId="82"/>
    <cellStyle name="Saída 2" xfId="83"/>
    <cellStyle name="Texto de Aviso 2" xfId="85"/>
    <cellStyle name="Texto Explicativo 2" xfId="86"/>
    <cellStyle name="Title" xfId="87"/>
    <cellStyle name="Título 1 2" xfId="88"/>
    <cellStyle name="Título 10" xfId="89"/>
    <cellStyle name="Título 11" xfId="90"/>
    <cellStyle name="Título 12" xfId="91"/>
    <cellStyle name="Título 13" xfId="92"/>
    <cellStyle name="Título 2 2" xfId="93"/>
    <cellStyle name="Título 3 2" xfId="94"/>
    <cellStyle name="Título 4 2" xfId="95"/>
    <cellStyle name="Título 5" xfId="96"/>
    <cellStyle name="Título 6" xfId="97"/>
    <cellStyle name="Título 7" xfId="98"/>
    <cellStyle name="Título 8" xfId="99"/>
    <cellStyle name="Título 9" xfId="100"/>
    <cellStyle name="Total 2" xfId="101"/>
    <cellStyle name="Vírgula 2" xfId="3"/>
    <cellStyle name="Vírgula 3" xfId="84"/>
    <cellStyle name="Warning Text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view="pageBreakPreview" topLeftCell="A7" zoomScale="90" zoomScaleNormal="70" zoomScaleSheetLayoutView="90" workbookViewId="0">
      <pane ySplit="5" topLeftCell="A180" activePane="bottomLeft" state="frozen"/>
      <selection activeCell="A7" sqref="A7"/>
      <selection pane="bottomLeft" activeCell="E183" sqref="E183:H183"/>
    </sheetView>
  </sheetViews>
  <sheetFormatPr defaultRowHeight="15.75" x14ac:dyDescent="0.25"/>
  <cols>
    <col min="1" max="1" width="8.7109375" style="9" customWidth="1"/>
    <col min="2" max="2" width="90.7109375" style="9" customWidth="1"/>
    <col min="3" max="3" width="7.7109375" style="10" customWidth="1"/>
    <col min="4" max="4" width="10.7109375" style="208" customWidth="1"/>
    <col min="5" max="6" width="14.7109375" style="11" customWidth="1"/>
    <col min="7" max="7" width="16.7109375" style="11" customWidth="1"/>
    <col min="8" max="8" width="10.7109375" style="12" customWidth="1"/>
    <col min="9" max="9" width="18.7109375" style="11" customWidth="1"/>
    <col min="10" max="16384" width="9.140625" style="9"/>
  </cols>
  <sheetData>
    <row r="1" spans="1:9" hidden="1" x14ac:dyDescent="0.25"/>
    <row r="2" spans="1:9" hidden="1" x14ac:dyDescent="0.25">
      <c r="A2" s="13"/>
      <c r="B2" s="13"/>
      <c r="C2" s="14"/>
      <c r="D2" s="209"/>
      <c r="E2" s="15"/>
      <c r="F2" s="15"/>
      <c r="G2" s="15"/>
      <c r="H2" s="16"/>
      <c r="I2" s="15"/>
    </row>
    <row r="3" spans="1:9" hidden="1" x14ac:dyDescent="0.25">
      <c r="A3" s="13"/>
      <c r="B3" s="13"/>
      <c r="C3" s="14"/>
      <c r="D3" s="209"/>
      <c r="E3" s="15"/>
      <c r="F3" s="15"/>
      <c r="G3" s="15"/>
      <c r="H3" s="16"/>
      <c r="I3" s="15"/>
    </row>
    <row r="4" spans="1:9" hidden="1" x14ac:dyDescent="0.25">
      <c r="A4" s="13"/>
      <c r="B4" s="13"/>
      <c r="C4" s="14"/>
      <c r="D4" s="209"/>
      <c r="E4" s="15"/>
      <c r="F4" s="15"/>
      <c r="G4" s="15"/>
      <c r="H4" s="16"/>
      <c r="I4" s="15"/>
    </row>
    <row r="5" spans="1:9" hidden="1" x14ac:dyDescent="0.25">
      <c r="A5" s="13"/>
      <c r="B5" s="13"/>
      <c r="C5" s="14"/>
      <c r="D5" s="209"/>
      <c r="E5" s="15"/>
      <c r="F5" s="15"/>
      <c r="G5" s="15"/>
      <c r="H5" s="16"/>
      <c r="I5" s="15"/>
    </row>
    <row r="6" spans="1:9" hidden="1" x14ac:dyDescent="0.25">
      <c r="A6" s="17"/>
      <c r="B6" s="17"/>
      <c r="C6" s="18"/>
      <c r="D6" s="210"/>
      <c r="E6" s="19"/>
      <c r="F6" s="19"/>
      <c r="G6" s="19"/>
      <c r="H6" s="20"/>
      <c r="I6" s="19"/>
    </row>
    <row r="7" spans="1:9" s="33" customFormat="1" ht="18" customHeight="1" x14ac:dyDescent="0.25">
      <c r="A7" s="343" t="s">
        <v>270</v>
      </c>
      <c r="B7" s="343"/>
      <c r="C7" s="343"/>
      <c r="D7" s="343"/>
      <c r="E7" s="343"/>
      <c r="F7" s="343"/>
      <c r="G7" s="343"/>
      <c r="H7" s="343"/>
      <c r="I7" s="343"/>
    </row>
    <row r="8" spans="1:9" s="33" customFormat="1" ht="18" customHeight="1" x14ac:dyDescent="0.25">
      <c r="A8" s="343"/>
      <c r="B8" s="343"/>
      <c r="C8" s="343"/>
      <c r="D8" s="343"/>
      <c r="E8" s="343"/>
      <c r="F8" s="343"/>
      <c r="G8" s="343"/>
      <c r="H8" s="343"/>
      <c r="I8" s="343"/>
    </row>
    <row r="9" spans="1:9" s="33" customFormat="1" ht="18" customHeight="1" x14ac:dyDescent="0.25">
      <c r="A9" s="344" t="s">
        <v>179</v>
      </c>
      <c r="B9" s="344"/>
      <c r="C9" s="344"/>
      <c r="D9" s="344"/>
      <c r="E9" s="344"/>
      <c r="F9" s="344"/>
      <c r="G9" s="344"/>
      <c r="H9" s="344"/>
      <c r="I9" s="344"/>
    </row>
    <row r="10" spans="1:9" s="33" customFormat="1" ht="18" customHeight="1" thickBot="1" x14ac:dyDescent="0.3">
      <c r="A10" s="345" t="s">
        <v>271</v>
      </c>
      <c r="B10" s="345"/>
      <c r="C10" s="345"/>
      <c r="D10" s="345"/>
      <c r="E10" s="345"/>
      <c r="F10" s="345"/>
      <c r="G10" s="345"/>
      <c r="H10" s="345"/>
      <c r="I10" s="345"/>
    </row>
    <row r="11" spans="1:9" s="10" customFormat="1" ht="18" customHeight="1" thickTop="1" thickBot="1" x14ac:dyDescent="0.3">
      <c r="A11" s="198" t="s">
        <v>1</v>
      </c>
      <c r="B11" s="198" t="s">
        <v>2</v>
      </c>
      <c r="C11" s="198" t="s">
        <v>3</v>
      </c>
      <c r="D11" s="211" t="s">
        <v>4</v>
      </c>
      <c r="E11" s="174" t="s">
        <v>5</v>
      </c>
      <c r="F11" s="174" t="s">
        <v>6</v>
      </c>
      <c r="G11" s="174" t="s">
        <v>7</v>
      </c>
      <c r="H11" s="199" t="s">
        <v>8</v>
      </c>
      <c r="I11" s="174" t="s">
        <v>9</v>
      </c>
    </row>
    <row r="12" spans="1:9" s="37" customFormat="1" ht="18" customHeight="1" thickTop="1" x14ac:dyDescent="0.25">
      <c r="A12" s="40" t="s">
        <v>92</v>
      </c>
      <c r="B12" s="41" t="s">
        <v>10</v>
      </c>
      <c r="C12" s="42"/>
      <c r="D12" s="212"/>
      <c r="E12" s="43"/>
      <c r="F12" s="43"/>
      <c r="G12" s="43"/>
      <c r="H12" s="44"/>
      <c r="I12" s="45"/>
    </row>
    <row r="13" spans="1:9" s="37" customFormat="1" ht="18" customHeight="1" x14ac:dyDescent="0.25">
      <c r="A13" s="46" t="s">
        <v>11</v>
      </c>
      <c r="B13" s="47" t="s">
        <v>91</v>
      </c>
      <c r="C13" s="48" t="s">
        <v>12</v>
      </c>
      <c r="D13" s="213">
        <v>40</v>
      </c>
      <c r="E13" s="312"/>
      <c r="F13" s="312"/>
      <c r="G13" s="312"/>
      <c r="H13" s="313"/>
      <c r="I13" s="51">
        <f>G13*(1+H13)</f>
        <v>0</v>
      </c>
    </row>
    <row r="14" spans="1:9" s="37" customFormat="1" ht="18" customHeight="1" x14ac:dyDescent="0.25">
      <c r="A14" s="52"/>
      <c r="B14" s="53" t="s">
        <v>13</v>
      </c>
      <c r="C14" s="54"/>
      <c r="D14" s="214"/>
      <c r="E14" s="55">
        <f>E13*D13</f>
        <v>0</v>
      </c>
      <c r="F14" s="55">
        <f>F13*D13</f>
        <v>0</v>
      </c>
      <c r="G14" s="55">
        <f>G13</f>
        <v>0</v>
      </c>
      <c r="H14" s="56"/>
      <c r="I14" s="57">
        <f>I13</f>
        <v>0</v>
      </c>
    </row>
    <row r="15" spans="1:9" s="37" customFormat="1" ht="18" customHeight="1" x14ac:dyDescent="0.25">
      <c r="A15" s="52"/>
      <c r="B15" s="53"/>
      <c r="C15" s="54"/>
      <c r="D15" s="214"/>
      <c r="E15" s="55"/>
      <c r="F15" s="55"/>
      <c r="G15" s="55"/>
      <c r="H15" s="56"/>
      <c r="I15" s="57"/>
    </row>
    <row r="16" spans="1:9" s="37" customFormat="1" ht="18" customHeight="1" x14ac:dyDescent="0.25">
      <c r="A16" s="52" t="s">
        <v>93</v>
      </c>
      <c r="B16" s="58" t="s">
        <v>14</v>
      </c>
      <c r="C16" s="48"/>
      <c r="D16" s="213"/>
      <c r="E16" s="49"/>
      <c r="F16" s="49" t="s">
        <v>0</v>
      </c>
      <c r="G16" s="49"/>
      <c r="H16" s="50"/>
      <c r="I16" s="51" t="s">
        <v>0</v>
      </c>
    </row>
    <row r="17" spans="1:9" s="37" customFormat="1" ht="18" customHeight="1" x14ac:dyDescent="0.25">
      <c r="A17" s="46" t="s">
        <v>15</v>
      </c>
      <c r="B17" s="59" t="s">
        <v>16</v>
      </c>
      <c r="C17" s="48" t="s">
        <v>17</v>
      </c>
      <c r="D17" s="213">
        <v>7.2</v>
      </c>
      <c r="E17" s="312"/>
      <c r="F17" s="312"/>
      <c r="G17" s="312"/>
      <c r="H17" s="313"/>
      <c r="I17" s="51">
        <f>G17*(1+H17)</f>
        <v>0</v>
      </c>
    </row>
    <row r="18" spans="1:9" s="37" customFormat="1" ht="18" customHeight="1" x14ac:dyDescent="0.25">
      <c r="A18" s="46" t="s">
        <v>18</v>
      </c>
      <c r="B18" s="59" t="s">
        <v>19</v>
      </c>
      <c r="C18" s="48" t="s">
        <v>17</v>
      </c>
      <c r="D18" s="213">
        <v>3</v>
      </c>
      <c r="E18" s="312"/>
      <c r="F18" s="312"/>
      <c r="G18" s="312"/>
      <c r="H18" s="313"/>
      <c r="I18" s="51">
        <f>G18*(1+H18)</f>
        <v>0</v>
      </c>
    </row>
    <row r="19" spans="1:9" s="37" customFormat="1" ht="18" customHeight="1" x14ac:dyDescent="0.25">
      <c r="A19" s="46" t="s">
        <v>20</v>
      </c>
      <c r="B19" s="59" t="s">
        <v>25</v>
      </c>
      <c r="C19" s="48" t="s">
        <v>26</v>
      </c>
      <c r="D19" s="213">
        <v>1</v>
      </c>
      <c r="E19" s="312"/>
      <c r="F19" s="312"/>
      <c r="G19" s="312"/>
      <c r="H19" s="313"/>
      <c r="I19" s="51">
        <f>G19*(1+H19)</f>
        <v>0</v>
      </c>
    </row>
    <row r="20" spans="1:9" s="37" customFormat="1" ht="18" customHeight="1" x14ac:dyDescent="0.25">
      <c r="A20" s="46" t="s">
        <v>21</v>
      </c>
      <c r="B20" s="59" t="s">
        <v>254</v>
      </c>
      <c r="C20" s="48" t="s">
        <v>17</v>
      </c>
      <c r="D20" s="213">
        <v>20</v>
      </c>
      <c r="E20" s="312"/>
      <c r="F20" s="312"/>
      <c r="G20" s="312"/>
      <c r="H20" s="313"/>
      <c r="I20" s="51">
        <f>G20*(1+H20)</f>
        <v>0</v>
      </c>
    </row>
    <row r="21" spans="1:9" s="37" customFormat="1" ht="18" customHeight="1" x14ac:dyDescent="0.25">
      <c r="A21" s="46" t="s">
        <v>145</v>
      </c>
      <c r="B21" s="59" t="s">
        <v>22</v>
      </c>
      <c r="C21" s="48" t="s">
        <v>17</v>
      </c>
      <c r="D21" s="213">
        <v>6000</v>
      </c>
      <c r="E21" s="312"/>
      <c r="F21" s="312"/>
      <c r="G21" s="312"/>
      <c r="H21" s="313"/>
      <c r="I21" s="51">
        <f>G21*(1+H21)</f>
        <v>0</v>
      </c>
    </row>
    <row r="22" spans="1:9" s="37" customFormat="1" ht="18" customHeight="1" x14ac:dyDescent="0.25">
      <c r="A22" s="52"/>
      <c r="B22" s="58" t="s">
        <v>13</v>
      </c>
      <c r="C22" s="54"/>
      <c r="D22" s="214"/>
      <c r="E22" s="55">
        <f>SUMPRODUCT($D17:$D21,E17:E21)</f>
        <v>0</v>
      </c>
      <c r="F22" s="55">
        <f>SUMPRODUCT($D17:$D21,F17:F21)</f>
        <v>0</v>
      </c>
      <c r="G22" s="55">
        <f>SUM(G17:G21)</f>
        <v>0</v>
      </c>
      <c r="H22" s="56"/>
      <c r="I22" s="57">
        <f>SUM(I17:I21)</f>
        <v>0</v>
      </c>
    </row>
    <row r="23" spans="1:9" s="37" customFormat="1" ht="18" customHeight="1" x14ac:dyDescent="0.25">
      <c r="A23" s="52"/>
      <c r="B23" s="58"/>
      <c r="C23" s="54"/>
      <c r="D23" s="214"/>
      <c r="E23" s="55"/>
      <c r="F23" s="55"/>
      <c r="G23" s="57"/>
      <c r="H23" s="56"/>
      <c r="I23" s="57"/>
    </row>
    <row r="24" spans="1:9" s="37" customFormat="1" ht="18" customHeight="1" x14ac:dyDescent="0.25">
      <c r="A24" s="52" t="s">
        <v>94</v>
      </c>
      <c r="B24" s="58" t="s">
        <v>86</v>
      </c>
      <c r="C24" s="169"/>
      <c r="D24" s="214"/>
      <c r="E24" s="56"/>
      <c r="F24" s="55"/>
      <c r="G24" s="225"/>
      <c r="H24" s="56"/>
      <c r="I24" s="57"/>
    </row>
    <row r="25" spans="1:9" s="37" customFormat="1" ht="18" customHeight="1" x14ac:dyDescent="0.25">
      <c r="A25" s="52"/>
      <c r="B25" s="58" t="s">
        <v>185</v>
      </c>
      <c r="C25" s="169"/>
      <c r="D25" s="214"/>
      <c r="E25" s="56"/>
      <c r="F25" s="55"/>
      <c r="G25" s="225"/>
      <c r="H25" s="56"/>
      <c r="I25" s="57"/>
    </row>
    <row r="26" spans="1:9" s="38" customFormat="1" ht="18" customHeight="1" x14ac:dyDescent="0.25">
      <c r="A26" s="46" t="s">
        <v>24</v>
      </c>
      <c r="B26" s="59" t="s">
        <v>175</v>
      </c>
      <c r="C26" s="60" t="s">
        <v>29</v>
      </c>
      <c r="D26" s="213">
        <v>1500</v>
      </c>
      <c r="E26" s="314"/>
      <c r="F26" s="314"/>
      <c r="G26" s="312"/>
      <c r="H26" s="313"/>
      <c r="I26" s="51">
        <f>G26*(1+H26)</f>
        <v>0</v>
      </c>
    </row>
    <row r="27" spans="1:9" s="38" customFormat="1" ht="18" customHeight="1" x14ac:dyDescent="0.25">
      <c r="A27" s="46" t="s">
        <v>30</v>
      </c>
      <c r="B27" s="59" t="s">
        <v>176</v>
      </c>
      <c r="C27" s="60" t="s">
        <v>29</v>
      </c>
      <c r="D27" s="213">
        <v>1000</v>
      </c>
      <c r="E27" s="314"/>
      <c r="F27" s="314"/>
      <c r="G27" s="312"/>
      <c r="H27" s="313"/>
      <c r="I27" s="51">
        <f t="shared" ref="I27:I32" si="0">G27*(1+H27)</f>
        <v>0</v>
      </c>
    </row>
    <row r="28" spans="1:9" s="38" customFormat="1" ht="18" customHeight="1" x14ac:dyDescent="0.25">
      <c r="A28" s="46"/>
      <c r="B28" s="58" t="s">
        <v>252</v>
      </c>
      <c r="C28" s="60"/>
      <c r="D28" s="213"/>
      <c r="E28" s="224"/>
      <c r="F28" s="224"/>
      <c r="G28" s="49"/>
      <c r="H28" s="50"/>
      <c r="I28" s="51"/>
    </row>
    <row r="29" spans="1:9" s="38" customFormat="1" ht="18" customHeight="1" x14ac:dyDescent="0.25">
      <c r="A29" s="46" t="s">
        <v>31</v>
      </c>
      <c r="B29" s="226" t="s">
        <v>178</v>
      </c>
      <c r="C29" s="60" t="s">
        <v>29</v>
      </c>
      <c r="D29" s="213">
        <v>500</v>
      </c>
      <c r="E29" s="314"/>
      <c r="F29" s="314"/>
      <c r="G29" s="312"/>
      <c r="H29" s="313"/>
      <c r="I29" s="51">
        <f t="shared" si="0"/>
        <v>0</v>
      </c>
    </row>
    <row r="30" spans="1:9" s="38" customFormat="1" ht="18" customHeight="1" x14ac:dyDescent="0.25">
      <c r="A30" s="46" t="s">
        <v>32</v>
      </c>
      <c r="B30" s="59" t="s">
        <v>177</v>
      </c>
      <c r="C30" s="60" t="s">
        <v>17</v>
      </c>
      <c r="D30" s="213">
        <v>2100</v>
      </c>
      <c r="E30" s="314"/>
      <c r="F30" s="314"/>
      <c r="G30" s="312"/>
      <c r="H30" s="313"/>
      <c r="I30" s="51">
        <f>G30*(1+H30)</f>
        <v>0</v>
      </c>
    </row>
    <row r="31" spans="1:9" s="38" customFormat="1" ht="18" customHeight="1" x14ac:dyDescent="0.25">
      <c r="A31" s="46"/>
      <c r="B31" s="58" t="s">
        <v>174</v>
      </c>
      <c r="C31" s="60"/>
      <c r="D31" s="213"/>
      <c r="E31" s="224"/>
      <c r="F31" s="224"/>
      <c r="G31" s="49"/>
      <c r="H31" s="50"/>
      <c r="I31" s="51"/>
    </row>
    <row r="32" spans="1:9" s="37" customFormat="1" ht="18" customHeight="1" x14ac:dyDescent="0.25">
      <c r="A32" s="46" t="s">
        <v>170</v>
      </c>
      <c r="B32" s="63" t="s">
        <v>28</v>
      </c>
      <c r="C32" s="61" t="s">
        <v>29</v>
      </c>
      <c r="D32" s="213">
        <v>1200</v>
      </c>
      <c r="E32" s="312"/>
      <c r="F32" s="312"/>
      <c r="G32" s="312"/>
      <c r="H32" s="313"/>
      <c r="I32" s="51">
        <f t="shared" si="0"/>
        <v>0</v>
      </c>
    </row>
    <row r="33" spans="1:9" s="85" customFormat="1" ht="18" customHeight="1" x14ac:dyDescent="0.25">
      <c r="A33" s="82"/>
      <c r="B33" s="83" t="s">
        <v>13</v>
      </c>
      <c r="C33" s="169"/>
      <c r="D33" s="214"/>
      <c r="E33" s="55">
        <f>SUMPRODUCT(D26:D32,E26:E32)</f>
        <v>0</v>
      </c>
      <c r="F33" s="55">
        <f>SUMPRODUCT(D26:D32,F26:F32)</f>
        <v>0</v>
      </c>
      <c r="G33" s="86">
        <f>SUM(G26:G32)</f>
        <v>0</v>
      </c>
      <c r="H33" s="55"/>
      <c r="I33" s="57">
        <f>SUM(I26:I32)</f>
        <v>0</v>
      </c>
    </row>
    <row r="34" spans="1:9" s="37" customFormat="1" ht="18" customHeight="1" x14ac:dyDescent="0.25">
      <c r="A34" s="52"/>
      <c r="B34" s="58"/>
      <c r="C34" s="54"/>
      <c r="D34" s="214"/>
      <c r="E34" s="55"/>
      <c r="F34" s="55"/>
      <c r="G34" s="55"/>
      <c r="H34" s="56"/>
      <c r="I34" s="57"/>
    </row>
    <row r="35" spans="1:9" s="37" customFormat="1" ht="18" customHeight="1" x14ac:dyDescent="0.25">
      <c r="A35" s="52" t="s">
        <v>96</v>
      </c>
      <c r="B35" s="58" t="s">
        <v>97</v>
      </c>
      <c r="C35" s="169"/>
      <c r="D35" s="214"/>
      <c r="E35" s="56"/>
      <c r="F35" s="55"/>
      <c r="G35" s="55"/>
      <c r="H35" s="56"/>
      <c r="I35" s="57"/>
    </row>
    <row r="36" spans="1:9" s="38" customFormat="1" ht="18" customHeight="1" x14ac:dyDescent="0.25">
      <c r="A36" s="46" t="s">
        <v>33</v>
      </c>
      <c r="B36" s="47" t="s">
        <v>242</v>
      </c>
      <c r="C36" s="185" t="s">
        <v>34</v>
      </c>
      <c r="D36" s="213">
        <v>30</v>
      </c>
      <c r="E36" s="312"/>
      <c r="F36" s="312"/>
      <c r="G36" s="312"/>
      <c r="H36" s="313"/>
      <c r="I36" s="51">
        <f>G36*(1+H36)</f>
        <v>0</v>
      </c>
    </row>
    <row r="37" spans="1:9" s="38" customFormat="1" ht="18" customHeight="1" x14ac:dyDescent="0.25">
      <c r="A37" s="46" t="s">
        <v>206</v>
      </c>
      <c r="B37" s="117" t="s">
        <v>205</v>
      </c>
      <c r="C37" s="48" t="s">
        <v>17</v>
      </c>
      <c r="D37" s="213">
        <v>2.5</v>
      </c>
      <c r="E37" s="312"/>
      <c r="F37" s="312"/>
      <c r="G37" s="312"/>
      <c r="H37" s="313"/>
      <c r="I37" s="51">
        <f>G37*(1+H37)</f>
        <v>0</v>
      </c>
    </row>
    <row r="38" spans="1:9" s="38" customFormat="1" ht="18" customHeight="1" x14ac:dyDescent="0.25">
      <c r="A38" s="46" t="s">
        <v>207</v>
      </c>
      <c r="B38" s="117" t="s">
        <v>203</v>
      </c>
      <c r="C38" s="48" t="s">
        <v>202</v>
      </c>
      <c r="D38" s="213">
        <v>14.5</v>
      </c>
      <c r="E38" s="312"/>
      <c r="F38" s="312"/>
      <c r="G38" s="312"/>
      <c r="H38" s="313"/>
      <c r="I38" s="51">
        <f>G38*(1+H38)</f>
        <v>0</v>
      </c>
    </row>
    <row r="39" spans="1:9" s="38" customFormat="1" ht="18" customHeight="1" x14ac:dyDescent="0.25">
      <c r="A39" s="46" t="s">
        <v>208</v>
      </c>
      <c r="B39" s="117" t="s">
        <v>204</v>
      </c>
      <c r="C39" s="48" t="s">
        <v>29</v>
      </c>
      <c r="D39" s="213">
        <v>0.5</v>
      </c>
      <c r="E39" s="312"/>
      <c r="F39" s="312"/>
      <c r="G39" s="312"/>
      <c r="H39" s="313"/>
      <c r="I39" s="51">
        <f>G39*(1+H39)</f>
        <v>0</v>
      </c>
    </row>
    <row r="40" spans="1:9" s="84" customFormat="1" ht="18" customHeight="1" x14ac:dyDescent="0.25">
      <c r="A40" s="82"/>
      <c r="B40" s="83" t="s">
        <v>13</v>
      </c>
      <c r="C40" s="169"/>
      <c r="D40" s="214"/>
      <c r="E40" s="55">
        <f>SUMPRODUCT(D36:D39,E36:E39)</f>
        <v>0</v>
      </c>
      <c r="F40" s="55">
        <f>SUMPRODUCT(D36:D39,F36:F39)</f>
        <v>0</v>
      </c>
      <c r="G40" s="55">
        <f>SUM(G36:G39)</f>
        <v>0</v>
      </c>
      <c r="H40" s="87"/>
      <c r="I40" s="57">
        <f>SUM(I36:I39)</f>
        <v>0</v>
      </c>
    </row>
    <row r="41" spans="1:9" s="37" customFormat="1" ht="18" customHeight="1" x14ac:dyDescent="0.25">
      <c r="A41" s="52"/>
      <c r="B41" s="58"/>
      <c r="C41" s="169"/>
      <c r="D41" s="214"/>
      <c r="E41" s="56"/>
      <c r="F41" s="55"/>
      <c r="G41" s="55"/>
      <c r="H41" s="56"/>
      <c r="I41" s="57"/>
    </row>
    <row r="42" spans="1:9" s="37" customFormat="1" ht="18" customHeight="1" x14ac:dyDescent="0.25">
      <c r="A42" s="52" t="s">
        <v>98</v>
      </c>
      <c r="B42" s="58" t="s">
        <v>99</v>
      </c>
      <c r="C42" s="169"/>
      <c r="D42" s="214"/>
      <c r="E42" s="56"/>
      <c r="F42" s="55"/>
      <c r="G42" s="55"/>
      <c r="H42" s="56"/>
      <c r="I42" s="57"/>
    </row>
    <row r="43" spans="1:9" s="37" customFormat="1" ht="18" customHeight="1" x14ac:dyDescent="0.25">
      <c r="A43" s="46" t="s">
        <v>35</v>
      </c>
      <c r="B43" s="47" t="s">
        <v>95</v>
      </c>
      <c r="C43" s="185"/>
      <c r="D43" s="213"/>
      <c r="E43" s="50"/>
      <c r="F43" s="49"/>
      <c r="G43" s="55"/>
      <c r="H43" s="56"/>
      <c r="I43" s="57"/>
    </row>
    <row r="44" spans="1:9" s="37" customFormat="1" ht="18" customHeight="1" x14ac:dyDescent="0.25">
      <c r="A44" s="52"/>
      <c r="B44" s="53" t="s">
        <v>13</v>
      </c>
      <c r="C44" s="169"/>
      <c r="D44" s="214"/>
      <c r="E44" s="55">
        <f>D43*E43</f>
        <v>0</v>
      </c>
      <c r="F44" s="55">
        <f>D43*F43</f>
        <v>0</v>
      </c>
      <c r="G44" s="55">
        <f>G43</f>
        <v>0</v>
      </c>
      <c r="H44" s="56"/>
      <c r="I44" s="57">
        <f>I43</f>
        <v>0</v>
      </c>
    </row>
    <row r="45" spans="1:9" s="37" customFormat="1" ht="18" customHeight="1" x14ac:dyDescent="0.25">
      <c r="A45" s="52"/>
      <c r="B45" s="59"/>
      <c r="C45" s="169"/>
      <c r="D45" s="214"/>
      <c r="E45" s="56"/>
      <c r="F45" s="55"/>
      <c r="G45" s="55"/>
      <c r="H45" s="56"/>
      <c r="I45" s="57"/>
    </row>
    <row r="46" spans="1:9" s="37" customFormat="1" ht="18" customHeight="1" x14ac:dyDescent="0.25">
      <c r="A46" s="52" t="s">
        <v>100</v>
      </c>
      <c r="B46" s="58" t="s">
        <v>101</v>
      </c>
      <c r="C46" s="169"/>
      <c r="D46" s="214"/>
      <c r="E46" s="56"/>
      <c r="F46" s="55"/>
      <c r="G46" s="55"/>
      <c r="H46" s="56"/>
      <c r="I46" s="57"/>
    </row>
    <row r="47" spans="1:9" s="38" customFormat="1" ht="18" customHeight="1" x14ac:dyDescent="0.25">
      <c r="A47" s="46" t="s">
        <v>38</v>
      </c>
      <c r="B47" s="117" t="s">
        <v>210</v>
      </c>
      <c r="C47" s="48" t="s">
        <v>17</v>
      </c>
      <c r="D47" s="213">
        <v>7</v>
      </c>
      <c r="E47" s="312"/>
      <c r="F47" s="312"/>
      <c r="G47" s="312"/>
      <c r="H47" s="313"/>
      <c r="I47" s="51">
        <f>G47*(1+H47)</f>
        <v>0</v>
      </c>
    </row>
    <row r="48" spans="1:9" s="38" customFormat="1" ht="18" customHeight="1" x14ac:dyDescent="0.25">
      <c r="A48" s="46" t="s">
        <v>217</v>
      </c>
      <c r="B48" s="117" t="s">
        <v>209</v>
      </c>
      <c r="C48" s="48" t="s">
        <v>202</v>
      </c>
      <c r="D48" s="213">
        <v>32.5</v>
      </c>
      <c r="E48" s="312"/>
      <c r="F48" s="312"/>
      <c r="G48" s="312"/>
      <c r="H48" s="313"/>
      <c r="I48" s="51">
        <f>G48*(1+H48)</f>
        <v>0</v>
      </c>
    </row>
    <row r="49" spans="1:9" s="38" customFormat="1" ht="18" customHeight="1" x14ac:dyDescent="0.25">
      <c r="A49" s="46" t="s">
        <v>218</v>
      </c>
      <c r="B49" s="117" t="s">
        <v>211</v>
      </c>
      <c r="C49" s="48" t="s">
        <v>29</v>
      </c>
      <c r="D49" s="213">
        <v>0.5</v>
      </c>
      <c r="E49" s="312"/>
      <c r="F49" s="312"/>
      <c r="G49" s="312"/>
      <c r="H49" s="313"/>
      <c r="I49" s="49">
        <f>G49*(1+H49)</f>
        <v>0</v>
      </c>
    </row>
    <row r="50" spans="1:9" s="88" customFormat="1" ht="18" customHeight="1" x14ac:dyDescent="0.25">
      <c r="A50" s="52"/>
      <c r="B50" s="114" t="s">
        <v>212</v>
      </c>
      <c r="C50" s="169"/>
      <c r="D50" s="214"/>
      <c r="E50" s="55"/>
      <c r="F50" s="55"/>
      <c r="G50" s="55"/>
      <c r="H50" s="56"/>
      <c r="I50" s="55"/>
    </row>
    <row r="51" spans="1:9" s="38" customFormat="1" ht="18" customHeight="1" x14ac:dyDescent="0.25">
      <c r="A51" s="46" t="s">
        <v>219</v>
      </c>
      <c r="B51" s="117" t="s">
        <v>213</v>
      </c>
      <c r="C51" s="48" t="s">
        <v>17</v>
      </c>
      <c r="D51" s="213">
        <v>24</v>
      </c>
      <c r="E51" s="312"/>
      <c r="F51" s="312"/>
      <c r="G51" s="312"/>
      <c r="H51" s="313"/>
      <c r="I51" s="49">
        <f>G51*(1+H51)</f>
        <v>0</v>
      </c>
    </row>
    <row r="52" spans="1:9" s="38" customFormat="1" ht="18" customHeight="1" x14ac:dyDescent="0.25">
      <c r="A52" s="46" t="s">
        <v>220</v>
      </c>
      <c r="B52" s="117" t="s">
        <v>214</v>
      </c>
      <c r="C52" s="48" t="s">
        <v>202</v>
      </c>
      <c r="D52" s="213">
        <v>131</v>
      </c>
      <c r="E52" s="312"/>
      <c r="F52" s="312"/>
      <c r="G52" s="312"/>
      <c r="H52" s="313"/>
      <c r="I52" s="49">
        <f>G52*(1+H52)</f>
        <v>0</v>
      </c>
    </row>
    <row r="53" spans="1:9" s="38" customFormat="1" ht="18" customHeight="1" x14ac:dyDescent="0.25">
      <c r="A53" s="46" t="s">
        <v>221</v>
      </c>
      <c r="B53" s="117" t="s">
        <v>216</v>
      </c>
      <c r="C53" s="48" t="s">
        <v>29</v>
      </c>
      <c r="D53" s="213">
        <v>3.5</v>
      </c>
      <c r="E53" s="312"/>
      <c r="F53" s="312"/>
      <c r="G53" s="312"/>
      <c r="H53" s="313"/>
      <c r="I53" s="51">
        <f>G53*(1+H53)</f>
        <v>0</v>
      </c>
    </row>
    <row r="54" spans="1:9" s="88" customFormat="1" ht="18" customHeight="1" x14ac:dyDescent="0.25">
      <c r="A54" s="52"/>
      <c r="B54" s="53" t="s">
        <v>215</v>
      </c>
      <c r="C54" s="169"/>
      <c r="D54" s="214"/>
      <c r="E54" s="55"/>
      <c r="F54" s="55"/>
      <c r="G54" s="55"/>
      <c r="H54" s="56"/>
      <c r="I54" s="57"/>
    </row>
    <row r="55" spans="1:9" s="38" customFormat="1" ht="18" customHeight="1" x14ac:dyDescent="0.25">
      <c r="A55" s="46" t="s">
        <v>222</v>
      </c>
      <c r="B55" s="117" t="s">
        <v>213</v>
      </c>
      <c r="C55" s="48" t="s">
        <v>17</v>
      </c>
      <c r="D55" s="213">
        <v>15</v>
      </c>
      <c r="E55" s="312"/>
      <c r="F55" s="312"/>
      <c r="G55" s="312"/>
      <c r="H55" s="313"/>
      <c r="I55" s="51">
        <f>G55*(1+H55)</f>
        <v>0</v>
      </c>
    </row>
    <row r="56" spans="1:9" s="38" customFormat="1" ht="18" customHeight="1" thickBot="1" x14ac:dyDescent="0.3">
      <c r="A56" s="200" t="s">
        <v>223</v>
      </c>
      <c r="B56" s="201" t="s">
        <v>214</v>
      </c>
      <c r="C56" s="202" t="s">
        <v>202</v>
      </c>
      <c r="D56" s="215">
        <v>55</v>
      </c>
      <c r="E56" s="315"/>
      <c r="F56" s="315"/>
      <c r="G56" s="315"/>
      <c r="H56" s="316"/>
      <c r="I56" s="203">
        <f>G56*(1+H56)</f>
        <v>0</v>
      </c>
    </row>
    <row r="57" spans="1:9" s="38" customFormat="1" ht="18" customHeight="1" thickTop="1" x14ac:dyDescent="0.25">
      <c r="A57" s="229" t="s">
        <v>224</v>
      </c>
      <c r="B57" s="230" t="s">
        <v>216</v>
      </c>
      <c r="C57" s="231" t="s">
        <v>29</v>
      </c>
      <c r="D57" s="232">
        <v>2</v>
      </c>
      <c r="E57" s="317"/>
      <c r="F57" s="317"/>
      <c r="G57" s="317"/>
      <c r="H57" s="318"/>
      <c r="I57" s="233">
        <f>G57*(1+H57)</f>
        <v>0</v>
      </c>
    </row>
    <row r="58" spans="1:9" s="37" customFormat="1" ht="18" customHeight="1" x14ac:dyDescent="0.25">
      <c r="A58" s="52"/>
      <c r="B58" s="53" t="s">
        <v>13</v>
      </c>
      <c r="C58" s="169"/>
      <c r="D58" s="214"/>
      <c r="E58" s="55">
        <f>SUMPRODUCT(D47:D57,E47:E57)</f>
        <v>0</v>
      </c>
      <c r="F58" s="55">
        <f>SUMPRODUCT(D47:D57,F47:F57)</f>
        <v>0</v>
      </c>
      <c r="G58" s="55">
        <f>SUM(G47:G57)</f>
        <v>0</v>
      </c>
      <c r="H58" s="56"/>
      <c r="I58" s="57">
        <f>SUM(I47:I57)</f>
        <v>0</v>
      </c>
    </row>
    <row r="59" spans="1:9" s="37" customFormat="1" ht="18" customHeight="1" x14ac:dyDescent="0.25">
      <c r="A59" s="46"/>
      <c r="B59" s="47"/>
      <c r="C59" s="185"/>
      <c r="D59" s="213"/>
      <c r="E59" s="50"/>
      <c r="F59" s="49"/>
      <c r="G59" s="55"/>
      <c r="H59" s="56"/>
      <c r="I59" s="57"/>
    </row>
    <row r="60" spans="1:9" s="37" customFormat="1" ht="18" customHeight="1" x14ac:dyDescent="0.25">
      <c r="A60" s="52" t="s">
        <v>102</v>
      </c>
      <c r="B60" s="58" t="s">
        <v>103</v>
      </c>
      <c r="C60" s="185"/>
      <c r="D60" s="213"/>
      <c r="E60" s="50"/>
      <c r="F60" s="49"/>
      <c r="G60" s="55"/>
      <c r="H60" s="56"/>
      <c r="I60" s="57"/>
    </row>
    <row r="61" spans="1:9" s="38" customFormat="1" ht="18" customHeight="1" x14ac:dyDescent="0.25">
      <c r="A61" s="46" t="s">
        <v>40</v>
      </c>
      <c r="B61" s="62" t="s">
        <v>255</v>
      </c>
      <c r="C61" s="48" t="s">
        <v>17</v>
      </c>
      <c r="D61" s="213">
        <v>20</v>
      </c>
      <c r="E61" s="312"/>
      <c r="F61" s="312"/>
      <c r="G61" s="312"/>
      <c r="H61" s="313"/>
      <c r="I61" s="51">
        <f>G61*(1+H61)</f>
        <v>0</v>
      </c>
    </row>
    <row r="62" spans="1:9" s="37" customFormat="1" ht="18" customHeight="1" x14ac:dyDescent="0.25">
      <c r="A62" s="52"/>
      <c r="B62" s="58" t="s">
        <v>13</v>
      </c>
      <c r="C62" s="169"/>
      <c r="D62" s="214"/>
      <c r="E62" s="55">
        <f>D61*E61</f>
        <v>0</v>
      </c>
      <c r="F62" s="55">
        <f>D61*F61</f>
        <v>0</v>
      </c>
      <c r="G62" s="55">
        <f>G61</f>
        <v>0</v>
      </c>
      <c r="H62" s="56"/>
      <c r="I62" s="57">
        <f>SUM(I61)</f>
        <v>0</v>
      </c>
    </row>
    <row r="63" spans="1:9" s="37" customFormat="1" ht="18" customHeight="1" x14ac:dyDescent="0.25">
      <c r="A63" s="46"/>
      <c r="B63" s="59"/>
      <c r="C63" s="185"/>
      <c r="D63" s="213"/>
      <c r="E63" s="50"/>
      <c r="F63" s="49"/>
      <c r="G63" s="55"/>
      <c r="H63" s="56"/>
      <c r="I63" s="57"/>
    </row>
    <row r="64" spans="1:9" s="37" customFormat="1" ht="18" customHeight="1" x14ac:dyDescent="0.25">
      <c r="A64" s="52" t="s">
        <v>104</v>
      </c>
      <c r="B64" s="58" t="s">
        <v>105</v>
      </c>
      <c r="C64" s="169"/>
      <c r="D64" s="213"/>
      <c r="E64" s="50"/>
      <c r="F64" s="55"/>
      <c r="G64" s="55"/>
      <c r="H64" s="56"/>
      <c r="I64" s="57"/>
    </row>
    <row r="65" spans="1:9" s="37" customFormat="1" ht="18" customHeight="1" x14ac:dyDescent="0.25">
      <c r="A65" s="46" t="s">
        <v>43</v>
      </c>
      <c r="B65" s="227" t="s">
        <v>55</v>
      </c>
      <c r="C65" s="48" t="s">
        <v>17</v>
      </c>
      <c r="D65" s="213">
        <v>88</v>
      </c>
      <c r="E65" s="312"/>
      <c r="F65" s="312"/>
      <c r="G65" s="312"/>
      <c r="H65" s="313"/>
      <c r="I65" s="51">
        <f>G65*(1+H65)</f>
        <v>0</v>
      </c>
    </row>
    <row r="66" spans="1:9" s="37" customFormat="1" ht="18" customHeight="1" x14ac:dyDescent="0.25">
      <c r="A66" s="46" t="s">
        <v>44</v>
      </c>
      <c r="B66" s="228" t="s">
        <v>197</v>
      </c>
      <c r="C66" s="48" t="s">
        <v>34</v>
      </c>
      <c r="D66" s="213">
        <v>90</v>
      </c>
      <c r="E66" s="312"/>
      <c r="F66" s="312"/>
      <c r="G66" s="312"/>
      <c r="H66" s="313"/>
      <c r="I66" s="51">
        <f>G66*(1+H66)</f>
        <v>0</v>
      </c>
    </row>
    <row r="67" spans="1:9" s="89" customFormat="1" ht="18" customHeight="1" x14ac:dyDescent="0.25">
      <c r="A67" s="52"/>
      <c r="B67" s="58" t="s">
        <v>13</v>
      </c>
      <c r="C67" s="169"/>
      <c r="D67" s="214"/>
      <c r="E67" s="55">
        <f>SUMPRODUCT($D$65:$D$66,E65:E66)</f>
        <v>0</v>
      </c>
      <c r="F67" s="55">
        <f>SUMPRODUCT($D$65:$D$66,F65:F66)</f>
        <v>0</v>
      </c>
      <c r="G67" s="55">
        <f>SUM(G65:G66)</f>
        <v>0</v>
      </c>
      <c r="H67" s="56"/>
      <c r="I67" s="57">
        <f>SUM(I65:I66)</f>
        <v>0</v>
      </c>
    </row>
    <row r="68" spans="1:9" s="37" customFormat="1" ht="18" customHeight="1" x14ac:dyDescent="0.25">
      <c r="A68" s="46"/>
      <c r="B68" s="59"/>
      <c r="C68" s="169"/>
      <c r="D68" s="214"/>
      <c r="E68" s="56"/>
      <c r="F68" s="62"/>
      <c r="G68" s="55"/>
      <c r="H68" s="56"/>
      <c r="I68" s="57"/>
    </row>
    <row r="69" spans="1:9" s="37" customFormat="1" ht="18" customHeight="1" x14ac:dyDescent="0.25">
      <c r="A69" s="52" t="s">
        <v>106</v>
      </c>
      <c r="B69" s="58" t="s">
        <v>84</v>
      </c>
      <c r="C69" s="169"/>
      <c r="D69" s="214"/>
      <c r="E69" s="56"/>
      <c r="F69" s="55"/>
      <c r="G69" s="55"/>
      <c r="H69" s="56"/>
      <c r="I69" s="57"/>
    </row>
    <row r="70" spans="1:9" s="37" customFormat="1" ht="18" customHeight="1" x14ac:dyDescent="0.25">
      <c r="A70" s="46" t="s">
        <v>45</v>
      </c>
      <c r="B70" s="59" t="s">
        <v>95</v>
      </c>
      <c r="C70" s="169"/>
      <c r="D70" s="214"/>
      <c r="E70" s="55"/>
      <c r="F70" s="55"/>
      <c r="G70" s="55"/>
      <c r="H70" s="56"/>
      <c r="I70" s="57"/>
    </row>
    <row r="71" spans="1:9" s="37" customFormat="1" ht="18" customHeight="1" x14ac:dyDescent="0.25">
      <c r="A71" s="52"/>
      <c r="B71" s="53" t="s">
        <v>13</v>
      </c>
      <c r="C71" s="169"/>
      <c r="D71" s="214"/>
      <c r="E71" s="55">
        <f>D70*E70</f>
        <v>0</v>
      </c>
      <c r="F71" s="55">
        <f>D70*F70</f>
        <v>0</v>
      </c>
      <c r="G71" s="55">
        <f>G70</f>
        <v>0</v>
      </c>
      <c r="H71" s="56"/>
      <c r="I71" s="57">
        <f>I70</f>
        <v>0</v>
      </c>
    </row>
    <row r="72" spans="1:9" s="37" customFormat="1" ht="18" customHeight="1" x14ac:dyDescent="0.25">
      <c r="A72" s="52"/>
      <c r="B72" s="53"/>
      <c r="C72" s="169"/>
      <c r="D72" s="214"/>
      <c r="E72" s="56"/>
      <c r="F72" s="55"/>
      <c r="G72" s="55"/>
      <c r="H72" s="56"/>
      <c r="I72" s="57"/>
    </row>
    <row r="73" spans="1:9" s="37" customFormat="1" ht="18" customHeight="1" x14ac:dyDescent="0.25">
      <c r="A73" s="52" t="s">
        <v>107</v>
      </c>
      <c r="B73" s="58" t="s">
        <v>108</v>
      </c>
      <c r="C73" s="169"/>
      <c r="D73" s="213"/>
      <c r="E73" s="50"/>
      <c r="F73" s="49"/>
      <c r="G73" s="55"/>
      <c r="H73" s="56"/>
      <c r="I73" s="57"/>
    </row>
    <row r="74" spans="1:9" s="37" customFormat="1" ht="18" customHeight="1" x14ac:dyDescent="0.25">
      <c r="A74" s="46" t="s">
        <v>48</v>
      </c>
      <c r="B74" s="59" t="s">
        <v>95</v>
      </c>
      <c r="C74" s="169"/>
      <c r="D74" s="214"/>
      <c r="E74" s="55"/>
      <c r="F74" s="55"/>
      <c r="G74" s="55"/>
      <c r="H74" s="56"/>
      <c r="I74" s="57"/>
    </row>
    <row r="75" spans="1:9" s="37" customFormat="1" ht="18" customHeight="1" x14ac:dyDescent="0.25">
      <c r="A75" s="52"/>
      <c r="B75" s="53" t="s">
        <v>13</v>
      </c>
      <c r="C75" s="54"/>
      <c r="D75" s="214"/>
      <c r="E75" s="90">
        <f>D74*E74</f>
        <v>0</v>
      </c>
      <c r="F75" s="90">
        <f>D74*F74</f>
        <v>0</v>
      </c>
      <c r="G75" s="90">
        <f>G74</f>
        <v>0</v>
      </c>
      <c r="H75" s="56"/>
      <c r="I75" s="57">
        <f>I74</f>
        <v>0</v>
      </c>
    </row>
    <row r="76" spans="1:9" s="37" customFormat="1" ht="18" customHeight="1" x14ac:dyDescent="0.25">
      <c r="A76" s="52"/>
      <c r="B76" s="58"/>
      <c r="C76" s="54"/>
      <c r="D76" s="214"/>
      <c r="E76" s="55"/>
      <c r="F76" s="55"/>
      <c r="G76" s="55"/>
      <c r="H76" s="56"/>
      <c r="I76" s="57"/>
    </row>
    <row r="77" spans="1:9" s="37" customFormat="1" ht="18" customHeight="1" x14ac:dyDescent="0.25">
      <c r="A77" s="52" t="s">
        <v>109</v>
      </c>
      <c r="B77" s="58" t="s">
        <v>110</v>
      </c>
      <c r="C77" s="54"/>
      <c r="D77" s="214"/>
      <c r="E77" s="55"/>
      <c r="F77" s="55"/>
      <c r="G77" s="55"/>
      <c r="H77" s="56"/>
      <c r="I77" s="57"/>
    </row>
    <row r="78" spans="1:9" s="37" customFormat="1" ht="18" customHeight="1" x14ac:dyDescent="0.25">
      <c r="A78" s="46" t="s">
        <v>49</v>
      </c>
      <c r="B78" s="59" t="s">
        <v>95</v>
      </c>
      <c r="C78" s="54"/>
      <c r="D78" s="214"/>
      <c r="E78" s="55"/>
      <c r="F78" s="55"/>
      <c r="G78" s="55"/>
      <c r="H78" s="56"/>
      <c r="I78" s="57"/>
    </row>
    <row r="79" spans="1:9" s="37" customFormat="1" ht="18" customHeight="1" x14ac:dyDescent="0.25">
      <c r="A79" s="52"/>
      <c r="B79" s="53" t="s">
        <v>13</v>
      </c>
      <c r="C79" s="54"/>
      <c r="D79" s="214"/>
      <c r="E79" s="55">
        <f>D78*E78</f>
        <v>0</v>
      </c>
      <c r="F79" s="55">
        <f>F78*D78</f>
        <v>0</v>
      </c>
      <c r="G79" s="55">
        <f>G78</f>
        <v>0</v>
      </c>
      <c r="H79" s="56"/>
      <c r="I79" s="57">
        <f>I78</f>
        <v>0</v>
      </c>
    </row>
    <row r="80" spans="1:9" s="37" customFormat="1" ht="18" customHeight="1" x14ac:dyDescent="0.25">
      <c r="A80" s="52"/>
      <c r="B80" s="53"/>
      <c r="C80" s="54"/>
      <c r="D80" s="214"/>
      <c r="E80" s="55"/>
      <c r="F80" s="55"/>
      <c r="G80" s="55"/>
      <c r="H80" s="56"/>
      <c r="I80" s="57"/>
    </row>
    <row r="81" spans="1:9" s="37" customFormat="1" ht="18" customHeight="1" x14ac:dyDescent="0.25">
      <c r="A81" s="52" t="s">
        <v>111</v>
      </c>
      <c r="B81" s="58" t="s">
        <v>112</v>
      </c>
      <c r="C81" s="54"/>
      <c r="D81" s="214"/>
      <c r="E81" s="55"/>
      <c r="F81" s="55"/>
      <c r="G81" s="55"/>
      <c r="H81" s="56"/>
      <c r="I81" s="57"/>
    </row>
    <row r="82" spans="1:9" s="37" customFormat="1" ht="18" customHeight="1" x14ac:dyDescent="0.25">
      <c r="A82" s="52"/>
      <c r="B82" s="58" t="s">
        <v>146</v>
      </c>
      <c r="C82" s="54"/>
      <c r="D82" s="214"/>
      <c r="E82" s="55"/>
      <c r="F82" s="55"/>
      <c r="G82" s="55"/>
      <c r="H82" s="56"/>
      <c r="I82" s="57" t="s">
        <v>0</v>
      </c>
    </row>
    <row r="83" spans="1:9" s="37" customFormat="1" ht="18" customHeight="1" x14ac:dyDescent="0.25">
      <c r="A83" s="46" t="s">
        <v>51</v>
      </c>
      <c r="B83" s="63" t="s">
        <v>39</v>
      </c>
      <c r="C83" s="61" t="s">
        <v>29</v>
      </c>
      <c r="D83" s="217">
        <v>370</v>
      </c>
      <c r="E83" s="319"/>
      <c r="F83" s="319"/>
      <c r="G83" s="320"/>
      <c r="H83" s="313"/>
      <c r="I83" s="65">
        <f t="shared" ref="I83:I92" si="1">G83*(1+H83)</f>
        <v>0</v>
      </c>
    </row>
    <row r="84" spans="1:9" s="37" customFormat="1" ht="18" customHeight="1" x14ac:dyDescent="0.25">
      <c r="A84" s="46" t="s">
        <v>52</v>
      </c>
      <c r="B84" s="63" t="s">
        <v>36</v>
      </c>
      <c r="C84" s="61" t="s">
        <v>17</v>
      </c>
      <c r="D84" s="217">
        <v>277</v>
      </c>
      <c r="E84" s="319"/>
      <c r="F84" s="319"/>
      <c r="G84" s="320"/>
      <c r="H84" s="313"/>
      <c r="I84" s="65">
        <f t="shared" si="1"/>
        <v>0</v>
      </c>
    </row>
    <row r="85" spans="1:9" s="37" customFormat="1" ht="18" customHeight="1" x14ac:dyDescent="0.25">
      <c r="A85" s="46" t="s">
        <v>149</v>
      </c>
      <c r="B85" s="63" t="s">
        <v>90</v>
      </c>
      <c r="C85" s="61" t="s">
        <v>29</v>
      </c>
      <c r="D85" s="217">
        <v>370</v>
      </c>
      <c r="E85" s="319"/>
      <c r="F85" s="319"/>
      <c r="G85" s="320"/>
      <c r="H85" s="313"/>
      <c r="I85" s="65">
        <f t="shared" si="1"/>
        <v>0</v>
      </c>
    </row>
    <row r="86" spans="1:9" s="37" customFormat="1" ht="18" customHeight="1" x14ac:dyDescent="0.25">
      <c r="A86" s="46" t="s">
        <v>150</v>
      </c>
      <c r="B86" s="226" t="s">
        <v>263</v>
      </c>
      <c r="C86" s="61" t="s">
        <v>29</v>
      </c>
      <c r="D86" s="217">
        <v>9</v>
      </c>
      <c r="E86" s="319"/>
      <c r="F86" s="319"/>
      <c r="G86" s="320"/>
      <c r="H86" s="313"/>
      <c r="I86" s="65">
        <f t="shared" si="1"/>
        <v>0</v>
      </c>
    </row>
    <row r="87" spans="1:9" s="37" customFormat="1" ht="18" customHeight="1" x14ac:dyDescent="0.25">
      <c r="A87" s="46" t="s">
        <v>151</v>
      </c>
      <c r="B87" s="63" t="s">
        <v>180</v>
      </c>
      <c r="C87" s="61" t="s">
        <v>34</v>
      </c>
      <c r="D87" s="217">
        <v>221</v>
      </c>
      <c r="E87" s="319"/>
      <c r="F87" s="319"/>
      <c r="G87" s="320"/>
      <c r="H87" s="313"/>
      <c r="I87" s="65">
        <f t="shared" si="1"/>
        <v>0</v>
      </c>
    </row>
    <row r="88" spans="1:9" s="37" customFormat="1" ht="18" customHeight="1" x14ac:dyDescent="0.25">
      <c r="A88" s="46" t="s">
        <v>152</v>
      </c>
      <c r="B88" s="63" t="s">
        <v>181</v>
      </c>
      <c r="C88" s="61" t="s">
        <v>34</v>
      </c>
      <c r="D88" s="217">
        <v>100</v>
      </c>
      <c r="E88" s="319"/>
      <c r="F88" s="319"/>
      <c r="G88" s="320"/>
      <c r="H88" s="313"/>
      <c r="I88" s="65">
        <f t="shared" si="1"/>
        <v>0</v>
      </c>
    </row>
    <row r="89" spans="1:9" s="37" customFormat="1" ht="18" customHeight="1" x14ac:dyDescent="0.25">
      <c r="A89" s="46" t="s">
        <v>153</v>
      </c>
      <c r="B89" s="226" t="s">
        <v>243</v>
      </c>
      <c r="C89" s="61" t="s">
        <v>37</v>
      </c>
      <c r="D89" s="217">
        <v>3</v>
      </c>
      <c r="E89" s="319"/>
      <c r="F89" s="319"/>
      <c r="G89" s="320"/>
      <c r="H89" s="313"/>
      <c r="I89" s="65">
        <f t="shared" si="1"/>
        <v>0</v>
      </c>
    </row>
    <row r="90" spans="1:9" s="37" customFormat="1" ht="18" customHeight="1" x14ac:dyDescent="0.25">
      <c r="A90" s="46" t="s">
        <v>154</v>
      </c>
      <c r="B90" s="226" t="s">
        <v>245</v>
      </c>
      <c r="C90" s="61" t="s">
        <v>37</v>
      </c>
      <c r="D90" s="217">
        <v>3</v>
      </c>
      <c r="E90" s="319"/>
      <c r="F90" s="319"/>
      <c r="G90" s="320"/>
      <c r="H90" s="313"/>
      <c r="I90" s="65">
        <f t="shared" si="1"/>
        <v>0</v>
      </c>
    </row>
    <row r="91" spans="1:9" s="37" customFormat="1" ht="18" customHeight="1" x14ac:dyDescent="0.25">
      <c r="A91" s="46" t="s">
        <v>155</v>
      </c>
      <c r="B91" s="63" t="s">
        <v>246</v>
      </c>
      <c r="C91" s="61" t="s">
        <v>37</v>
      </c>
      <c r="D91" s="217">
        <v>10</v>
      </c>
      <c r="E91" s="319"/>
      <c r="F91" s="319"/>
      <c r="G91" s="320"/>
      <c r="H91" s="313"/>
      <c r="I91" s="65">
        <f t="shared" si="1"/>
        <v>0</v>
      </c>
    </row>
    <row r="92" spans="1:9" s="37" customFormat="1" ht="18" customHeight="1" x14ac:dyDescent="0.25">
      <c r="A92" s="46" t="s">
        <v>156</v>
      </c>
      <c r="B92" s="310" t="s">
        <v>264</v>
      </c>
      <c r="C92" s="61" t="s">
        <v>29</v>
      </c>
      <c r="D92" s="217">
        <v>4.5</v>
      </c>
      <c r="E92" s="319"/>
      <c r="F92" s="319"/>
      <c r="G92" s="320"/>
      <c r="H92" s="313"/>
      <c r="I92" s="64">
        <f t="shared" si="1"/>
        <v>0</v>
      </c>
    </row>
    <row r="93" spans="1:9" s="37" customFormat="1" ht="18" customHeight="1" x14ac:dyDescent="0.25">
      <c r="A93" s="52"/>
      <c r="B93" s="243" t="s">
        <v>147</v>
      </c>
      <c r="C93" s="54"/>
      <c r="D93" s="214"/>
      <c r="E93" s="55"/>
      <c r="F93" s="55"/>
      <c r="G93" s="55"/>
      <c r="H93" s="56"/>
      <c r="I93" s="55"/>
    </row>
    <row r="94" spans="1:9" s="37" customFormat="1" ht="18" customHeight="1" x14ac:dyDescent="0.25">
      <c r="A94" s="46" t="s">
        <v>157</v>
      </c>
      <c r="B94" s="63" t="s">
        <v>89</v>
      </c>
      <c r="C94" s="61" t="s">
        <v>29</v>
      </c>
      <c r="D94" s="217">
        <v>452</v>
      </c>
      <c r="E94" s="319"/>
      <c r="F94" s="319"/>
      <c r="G94" s="320"/>
      <c r="H94" s="313"/>
      <c r="I94" s="65">
        <f t="shared" ref="I94:I100" si="2">G94*(1+H94)</f>
        <v>0</v>
      </c>
    </row>
    <row r="95" spans="1:9" s="37" customFormat="1" ht="18" customHeight="1" x14ac:dyDescent="0.25">
      <c r="A95" s="46" t="s">
        <v>158</v>
      </c>
      <c r="B95" s="63" t="s">
        <v>87</v>
      </c>
      <c r="C95" s="61" t="s">
        <v>17</v>
      </c>
      <c r="D95" s="217">
        <v>390</v>
      </c>
      <c r="E95" s="319"/>
      <c r="F95" s="319"/>
      <c r="G95" s="320"/>
      <c r="H95" s="313"/>
      <c r="I95" s="65">
        <f t="shared" si="2"/>
        <v>0</v>
      </c>
    </row>
    <row r="96" spans="1:9" s="37" customFormat="1" ht="18" customHeight="1" x14ac:dyDescent="0.25">
      <c r="A96" s="46" t="s">
        <v>159</v>
      </c>
      <c r="B96" s="63" t="s">
        <v>90</v>
      </c>
      <c r="C96" s="61" t="s">
        <v>29</v>
      </c>
      <c r="D96" s="217">
        <v>452</v>
      </c>
      <c r="E96" s="319"/>
      <c r="F96" s="319"/>
      <c r="G96" s="320"/>
      <c r="H96" s="313"/>
      <c r="I96" s="65">
        <f t="shared" si="2"/>
        <v>0</v>
      </c>
    </row>
    <row r="97" spans="1:9" s="37" customFormat="1" ht="18" customHeight="1" x14ac:dyDescent="0.25">
      <c r="A97" s="46" t="s">
        <v>160</v>
      </c>
      <c r="B97" s="226" t="s">
        <v>244</v>
      </c>
      <c r="C97" s="61" t="s">
        <v>17</v>
      </c>
      <c r="D97" s="217">
        <v>39</v>
      </c>
      <c r="E97" s="319"/>
      <c r="F97" s="319"/>
      <c r="G97" s="320"/>
      <c r="H97" s="313"/>
      <c r="I97" s="65">
        <f t="shared" si="2"/>
        <v>0</v>
      </c>
    </row>
    <row r="98" spans="1:9" s="245" customFormat="1" ht="18" customHeight="1" x14ac:dyDescent="0.2">
      <c r="A98" s="46" t="s">
        <v>161</v>
      </c>
      <c r="B98" s="244" t="s">
        <v>258</v>
      </c>
      <c r="C98" s="61" t="s">
        <v>34</v>
      </c>
      <c r="D98" s="217">
        <v>650</v>
      </c>
      <c r="E98" s="319"/>
      <c r="F98" s="319"/>
      <c r="G98" s="320"/>
      <c r="H98" s="313"/>
      <c r="I98" s="65">
        <f t="shared" si="2"/>
        <v>0</v>
      </c>
    </row>
    <row r="99" spans="1:9" s="37" customFormat="1" ht="18" customHeight="1" x14ac:dyDescent="0.25">
      <c r="A99" s="46" t="s">
        <v>162</v>
      </c>
      <c r="B99" s="63" t="s">
        <v>247</v>
      </c>
      <c r="C99" s="61" t="s">
        <v>37</v>
      </c>
      <c r="D99" s="217">
        <v>13</v>
      </c>
      <c r="E99" s="319"/>
      <c r="F99" s="319"/>
      <c r="G99" s="320"/>
      <c r="H99" s="313"/>
      <c r="I99" s="65">
        <f t="shared" si="2"/>
        <v>0</v>
      </c>
    </row>
    <row r="100" spans="1:9" s="37" customFormat="1" ht="18" customHeight="1" x14ac:dyDescent="0.25">
      <c r="A100" s="46" t="s">
        <v>163</v>
      </c>
      <c r="B100" s="226" t="s">
        <v>245</v>
      </c>
      <c r="C100" s="61" t="s">
        <v>37</v>
      </c>
      <c r="D100" s="217">
        <v>13</v>
      </c>
      <c r="E100" s="319"/>
      <c r="F100" s="319"/>
      <c r="G100" s="320"/>
      <c r="H100" s="313"/>
      <c r="I100" s="65">
        <f t="shared" si="2"/>
        <v>0</v>
      </c>
    </row>
    <row r="101" spans="1:9" s="37" customFormat="1" ht="18" customHeight="1" x14ac:dyDescent="0.25">
      <c r="A101" s="52"/>
      <c r="B101" s="58" t="s">
        <v>148</v>
      </c>
      <c r="C101" s="48"/>
      <c r="D101" s="213"/>
      <c r="E101" s="49"/>
      <c r="F101" s="49"/>
      <c r="G101" s="49"/>
      <c r="H101" s="50"/>
      <c r="I101" s="51"/>
    </row>
    <row r="102" spans="1:9" s="37" customFormat="1" ht="18" customHeight="1" x14ac:dyDescent="0.25">
      <c r="A102" s="194" t="s">
        <v>164</v>
      </c>
      <c r="B102" s="296" t="s">
        <v>253</v>
      </c>
      <c r="C102" s="61" t="s">
        <v>41</v>
      </c>
      <c r="D102" s="217">
        <v>1</v>
      </c>
      <c r="E102" s="319"/>
      <c r="F102" s="319"/>
      <c r="G102" s="320"/>
      <c r="H102" s="313"/>
      <c r="I102" s="65">
        <f t="shared" ref="I102:I107" si="3">G102*(1+H102)</f>
        <v>0</v>
      </c>
    </row>
    <row r="103" spans="1:9" s="37" customFormat="1" ht="18" customHeight="1" x14ac:dyDescent="0.25">
      <c r="A103" s="194" t="s">
        <v>165</v>
      </c>
      <c r="B103" s="63" t="s">
        <v>88</v>
      </c>
      <c r="C103" s="61" t="s">
        <v>29</v>
      </c>
      <c r="D103" s="217">
        <v>94</v>
      </c>
      <c r="E103" s="319"/>
      <c r="F103" s="319"/>
      <c r="G103" s="320"/>
      <c r="H103" s="313"/>
      <c r="I103" s="65">
        <f t="shared" si="3"/>
        <v>0</v>
      </c>
    </row>
    <row r="104" spans="1:9" s="37" customFormat="1" ht="18" customHeight="1" x14ac:dyDescent="0.25">
      <c r="A104" s="194" t="s">
        <v>166</v>
      </c>
      <c r="B104" s="63" t="s">
        <v>87</v>
      </c>
      <c r="C104" s="61" t="s">
        <v>17</v>
      </c>
      <c r="D104" s="217">
        <v>156</v>
      </c>
      <c r="E104" s="319"/>
      <c r="F104" s="319"/>
      <c r="G104" s="320"/>
      <c r="H104" s="313"/>
      <c r="I104" s="65">
        <f t="shared" si="3"/>
        <v>0</v>
      </c>
    </row>
    <row r="105" spans="1:9" s="37" customFormat="1" ht="18" customHeight="1" x14ac:dyDescent="0.25">
      <c r="A105" s="194" t="s">
        <v>167</v>
      </c>
      <c r="B105" s="63" t="s">
        <v>90</v>
      </c>
      <c r="C105" s="61" t="s">
        <v>29</v>
      </c>
      <c r="D105" s="217">
        <v>156</v>
      </c>
      <c r="E105" s="319"/>
      <c r="F105" s="319"/>
      <c r="G105" s="320"/>
      <c r="H105" s="313"/>
      <c r="I105" s="65">
        <f t="shared" si="3"/>
        <v>0</v>
      </c>
    </row>
    <row r="106" spans="1:9" s="37" customFormat="1" ht="18" customHeight="1" thickBot="1" x14ac:dyDescent="0.3">
      <c r="A106" s="297" t="s">
        <v>248</v>
      </c>
      <c r="B106" s="298" t="s">
        <v>42</v>
      </c>
      <c r="C106" s="281" t="s">
        <v>29</v>
      </c>
      <c r="D106" s="299">
        <v>16</v>
      </c>
      <c r="E106" s="321"/>
      <c r="F106" s="321"/>
      <c r="G106" s="322"/>
      <c r="H106" s="316"/>
      <c r="I106" s="300">
        <f t="shared" si="3"/>
        <v>0</v>
      </c>
    </row>
    <row r="107" spans="1:9" s="306" customFormat="1" ht="18" customHeight="1" thickTop="1" x14ac:dyDescent="0.2">
      <c r="A107" s="301" t="s">
        <v>249</v>
      </c>
      <c r="B107" s="302" t="s">
        <v>262</v>
      </c>
      <c r="C107" s="303" t="s">
        <v>34</v>
      </c>
      <c r="D107" s="304">
        <v>260</v>
      </c>
      <c r="E107" s="323"/>
      <c r="F107" s="323"/>
      <c r="G107" s="324"/>
      <c r="H107" s="325"/>
      <c r="I107" s="305">
        <f t="shared" si="3"/>
        <v>0</v>
      </c>
    </row>
    <row r="108" spans="1:9" s="37" customFormat="1" ht="18" customHeight="1" x14ac:dyDescent="0.25">
      <c r="A108" s="52"/>
      <c r="B108" s="58" t="s">
        <v>13</v>
      </c>
      <c r="C108" s="48"/>
      <c r="D108" s="214" t="s">
        <v>0</v>
      </c>
      <c r="E108" s="55">
        <f>SUMPRODUCT(D83:D107,E83:E107)</f>
        <v>0</v>
      </c>
      <c r="F108" s="55">
        <f>SUMPRODUCT(D83:D107,F83:F107)</f>
        <v>0</v>
      </c>
      <c r="G108" s="55">
        <f>SUM(G83:G107)</f>
        <v>0</v>
      </c>
      <c r="H108" s="56"/>
      <c r="I108" s="57">
        <f>SUM(I83:I107)</f>
        <v>0</v>
      </c>
    </row>
    <row r="109" spans="1:9" s="37" customFormat="1" ht="18" customHeight="1" x14ac:dyDescent="0.25">
      <c r="A109" s="52"/>
      <c r="B109" s="58"/>
      <c r="C109" s="54"/>
      <c r="D109" s="214"/>
      <c r="E109" s="55"/>
      <c r="F109" s="55"/>
      <c r="G109" s="55"/>
      <c r="H109" s="56"/>
      <c r="I109" s="57"/>
    </row>
    <row r="110" spans="1:9" s="37" customFormat="1" ht="18" customHeight="1" x14ac:dyDescent="0.25">
      <c r="A110" s="52" t="s">
        <v>113</v>
      </c>
      <c r="B110" s="58" t="s">
        <v>114</v>
      </c>
      <c r="C110" s="54"/>
      <c r="D110" s="214"/>
      <c r="E110" s="55"/>
      <c r="F110" s="55"/>
      <c r="G110" s="55"/>
      <c r="H110" s="56"/>
      <c r="I110" s="57"/>
    </row>
    <row r="111" spans="1:9" s="37" customFormat="1" ht="18" customHeight="1" x14ac:dyDescent="0.25">
      <c r="A111" s="46" t="s">
        <v>53</v>
      </c>
      <c r="B111" s="47" t="s">
        <v>95</v>
      </c>
      <c r="C111" s="54"/>
      <c r="D111" s="214"/>
      <c r="E111" s="55"/>
      <c r="F111" s="55"/>
      <c r="G111" s="55"/>
      <c r="H111" s="56"/>
      <c r="I111" s="57"/>
    </row>
    <row r="112" spans="1:9" s="37" customFormat="1" ht="18" customHeight="1" x14ac:dyDescent="0.25">
      <c r="A112" s="52"/>
      <c r="B112" s="53" t="s">
        <v>13</v>
      </c>
      <c r="C112" s="54"/>
      <c r="D112" s="214"/>
      <c r="E112" s="55">
        <f>D111*E111</f>
        <v>0</v>
      </c>
      <c r="F112" s="55">
        <f>F111*D111</f>
        <v>0</v>
      </c>
      <c r="G112" s="55">
        <f>G111</f>
        <v>0</v>
      </c>
      <c r="H112" s="56"/>
      <c r="I112" s="57">
        <f>I111</f>
        <v>0</v>
      </c>
    </row>
    <row r="113" spans="1:9" s="37" customFormat="1" ht="18" customHeight="1" x14ac:dyDescent="0.25">
      <c r="A113" s="52" t="s">
        <v>115</v>
      </c>
      <c r="B113" s="58" t="s">
        <v>116</v>
      </c>
      <c r="C113" s="54"/>
      <c r="D113" s="214"/>
      <c r="E113" s="55"/>
      <c r="F113" s="55"/>
      <c r="G113" s="55"/>
      <c r="H113" s="56"/>
      <c r="I113" s="57"/>
    </row>
    <row r="114" spans="1:9" s="38" customFormat="1" ht="18" customHeight="1" x14ac:dyDescent="0.25">
      <c r="A114" s="46" t="s">
        <v>196</v>
      </c>
      <c r="B114" s="47" t="s">
        <v>95</v>
      </c>
      <c r="C114" s="48"/>
      <c r="D114" s="213"/>
      <c r="E114" s="49"/>
      <c r="F114" s="49"/>
      <c r="G114" s="49"/>
      <c r="H114" s="50"/>
      <c r="I114" s="51"/>
    </row>
    <row r="115" spans="1:9" s="37" customFormat="1" ht="18" customHeight="1" x14ac:dyDescent="0.25">
      <c r="A115" s="46"/>
      <c r="B115" s="53" t="s">
        <v>13</v>
      </c>
      <c r="C115" s="54"/>
      <c r="D115" s="214"/>
      <c r="E115" s="55">
        <f>D114*E114</f>
        <v>0</v>
      </c>
      <c r="F115" s="55">
        <f>D114*F114</f>
        <v>0</v>
      </c>
      <c r="G115" s="55">
        <f>G114</f>
        <v>0</v>
      </c>
      <c r="H115" s="56"/>
      <c r="I115" s="57">
        <f>I114</f>
        <v>0</v>
      </c>
    </row>
    <row r="116" spans="1:9" s="37" customFormat="1" ht="18" customHeight="1" x14ac:dyDescent="0.25">
      <c r="A116" s="46"/>
      <c r="B116" s="59"/>
      <c r="C116" s="54"/>
      <c r="D116" s="214"/>
      <c r="E116" s="55"/>
      <c r="F116" s="55"/>
      <c r="G116" s="55"/>
      <c r="H116" s="56"/>
      <c r="I116" s="57"/>
    </row>
    <row r="117" spans="1:9" s="37" customFormat="1" ht="18" customHeight="1" x14ac:dyDescent="0.25">
      <c r="A117" s="52" t="s">
        <v>117</v>
      </c>
      <c r="B117" s="58" t="s">
        <v>118</v>
      </c>
      <c r="C117" s="54"/>
      <c r="D117" s="214"/>
      <c r="E117" s="55"/>
      <c r="F117" s="55"/>
      <c r="G117" s="55"/>
      <c r="H117" s="56"/>
      <c r="I117" s="57"/>
    </row>
    <row r="118" spans="1:9" s="38" customFormat="1" ht="18" customHeight="1" x14ac:dyDescent="0.25">
      <c r="A118" s="46" t="s">
        <v>119</v>
      </c>
      <c r="B118" s="62" t="s">
        <v>226</v>
      </c>
      <c r="C118" s="48" t="s">
        <v>17</v>
      </c>
      <c r="D118" s="213">
        <v>45</v>
      </c>
      <c r="E118" s="312"/>
      <c r="F118" s="312"/>
      <c r="G118" s="312"/>
      <c r="H118" s="313"/>
      <c r="I118" s="51">
        <f>G118*(1+H118)</f>
        <v>0</v>
      </c>
    </row>
    <row r="119" spans="1:9" s="38" customFormat="1" ht="18" customHeight="1" x14ac:dyDescent="0.25">
      <c r="A119" s="46" t="s">
        <v>225</v>
      </c>
      <c r="B119" s="62" t="s">
        <v>227</v>
      </c>
      <c r="C119" s="48" t="s">
        <v>17</v>
      </c>
      <c r="D119" s="213">
        <v>45</v>
      </c>
      <c r="E119" s="312"/>
      <c r="F119" s="312"/>
      <c r="G119" s="312"/>
      <c r="H119" s="313"/>
      <c r="I119" s="51">
        <f>G119*(1+H119)</f>
        <v>0</v>
      </c>
    </row>
    <row r="120" spans="1:9" s="37" customFormat="1" ht="18" customHeight="1" x14ac:dyDescent="0.25">
      <c r="A120" s="46"/>
      <c r="B120" s="58" t="s">
        <v>13</v>
      </c>
      <c r="C120" s="54"/>
      <c r="D120" s="214"/>
      <c r="E120" s="55">
        <f>SUMPRODUCT(D118:D119,E118:E119)</f>
        <v>0</v>
      </c>
      <c r="F120" s="55">
        <f>SUMPRODUCT(D118:D119,F118:F119)</f>
        <v>0</v>
      </c>
      <c r="G120" s="55">
        <f>SUM(G118:G119)</f>
        <v>0</v>
      </c>
      <c r="H120" s="56"/>
      <c r="I120" s="57">
        <f>SUM(I118:I119)</f>
        <v>0</v>
      </c>
    </row>
    <row r="121" spans="1:9" s="37" customFormat="1" ht="18" customHeight="1" x14ac:dyDescent="0.25">
      <c r="A121" s="46"/>
      <c r="B121" s="58"/>
      <c r="C121" s="54"/>
      <c r="D121" s="214"/>
      <c r="E121" s="55"/>
      <c r="F121" s="55"/>
      <c r="G121" s="55"/>
      <c r="H121" s="56"/>
      <c r="I121" s="57"/>
    </row>
    <row r="122" spans="1:9" s="37" customFormat="1" ht="18" customHeight="1" x14ac:dyDescent="0.25">
      <c r="A122" s="52" t="s">
        <v>120</v>
      </c>
      <c r="B122" s="58" t="s">
        <v>121</v>
      </c>
      <c r="C122" s="54"/>
      <c r="D122" s="214"/>
      <c r="E122" s="55"/>
      <c r="F122" s="55"/>
      <c r="G122" s="55"/>
      <c r="H122" s="56"/>
      <c r="I122" s="57"/>
    </row>
    <row r="123" spans="1:9" s="37" customFormat="1" ht="18" customHeight="1" x14ac:dyDescent="0.25">
      <c r="A123" s="46" t="s">
        <v>122</v>
      </c>
      <c r="B123" s="47" t="s">
        <v>95</v>
      </c>
      <c r="C123" s="54"/>
      <c r="D123" s="214"/>
      <c r="E123" s="55"/>
      <c r="F123" s="55"/>
      <c r="G123" s="55"/>
      <c r="H123" s="56"/>
      <c r="I123" s="57"/>
    </row>
    <row r="124" spans="1:9" s="37" customFormat="1" ht="18" customHeight="1" x14ac:dyDescent="0.25">
      <c r="A124" s="66"/>
      <c r="B124" s="58" t="s">
        <v>13</v>
      </c>
      <c r="C124" s="54"/>
      <c r="D124" s="214"/>
      <c r="E124" s="55">
        <f>D123*E123</f>
        <v>0</v>
      </c>
      <c r="F124" s="55">
        <f>D123*F123</f>
        <v>0</v>
      </c>
      <c r="G124" s="55">
        <f>G123</f>
        <v>0</v>
      </c>
      <c r="H124" s="56"/>
      <c r="I124" s="57">
        <f>I123</f>
        <v>0</v>
      </c>
    </row>
    <row r="125" spans="1:9" s="37" customFormat="1" ht="18" customHeight="1" x14ac:dyDescent="0.25">
      <c r="A125" s="52"/>
      <c r="B125" s="59"/>
      <c r="C125" s="54"/>
      <c r="D125" s="214"/>
      <c r="E125" s="55"/>
      <c r="F125" s="55"/>
      <c r="G125" s="55"/>
      <c r="H125" s="56"/>
      <c r="I125" s="57"/>
    </row>
    <row r="126" spans="1:9" s="37" customFormat="1" ht="18" customHeight="1" x14ac:dyDescent="0.25">
      <c r="A126" s="52" t="s">
        <v>123</v>
      </c>
      <c r="B126" s="58" t="s">
        <v>124</v>
      </c>
      <c r="C126" s="54"/>
      <c r="D126" s="214"/>
      <c r="E126" s="55"/>
      <c r="F126" s="55"/>
      <c r="G126" s="55"/>
      <c r="H126" s="56"/>
      <c r="I126" s="57"/>
    </row>
    <row r="127" spans="1:9" s="37" customFormat="1" ht="18" customHeight="1" x14ac:dyDescent="0.25">
      <c r="A127" s="46" t="s">
        <v>125</v>
      </c>
      <c r="B127" s="59" t="s">
        <v>256</v>
      </c>
      <c r="C127" s="48" t="s">
        <v>17</v>
      </c>
      <c r="D127" s="213">
        <v>70</v>
      </c>
      <c r="E127" s="312"/>
      <c r="F127" s="312"/>
      <c r="G127" s="312"/>
      <c r="H127" s="313"/>
      <c r="I127" s="51">
        <f>G127*(1+H127)</f>
        <v>0</v>
      </c>
    </row>
    <row r="128" spans="1:9" s="37" customFormat="1" ht="18" customHeight="1" x14ac:dyDescent="0.25">
      <c r="A128" s="46" t="s">
        <v>228</v>
      </c>
      <c r="B128" s="62" t="s">
        <v>250</v>
      </c>
      <c r="C128" s="48" t="s">
        <v>17</v>
      </c>
      <c r="D128" s="213">
        <v>45</v>
      </c>
      <c r="E128" s="312"/>
      <c r="F128" s="312"/>
      <c r="G128" s="312"/>
      <c r="H128" s="313"/>
      <c r="I128" s="51">
        <f>G128*(1+H128)</f>
        <v>0</v>
      </c>
    </row>
    <row r="129" spans="1:9" s="37" customFormat="1" ht="18" customHeight="1" x14ac:dyDescent="0.25">
      <c r="A129" s="46" t="s">
        <v>229</v>
      </c>
      <c r="B129" s="62" t="s">
        <v>232</v>
      </c>
      <c r="C129" s="48" t="s">
        <v>17</v>
      </c>
      <c r="D129" s="213">
        <v>45</v>
      </c>
      <c r="E129" s="312"/>
      <c r="F129" s="312"/>
      <c r="G129" s="312"/>
      <c r="H129" s="313"/>
      <c r="I129" s="51">
        <f>G129*(1+H129)</f>
        <v>0</v>
      </c>
    </row>
    <row r="130" spans="1:9" s="37" customFormat="1" ht="18" customHeight="1" x14ac:dyDescent="0.25">
      <c r="A130" s="46" t="s">
        <v>230</v>
      </c>
      <c r="B130" s="62" t="s">
        <v>231</v>
      </c>
      <c r="C130" s="48" t="s">
        <v>17</v>
      </c>
      <c r="D130" s="213">
        <v>100</v>
      </c>
      <c r="E130" s="312"/>
      <c r="F130" s="312"/>
      <c r="G130" s="312"/>
      <c r="H130" s="313"/>
      <c r="I130" s="51">
        <f>G130*(1+H130)</f>
        <v>0</v>
      </c>
    </row>
    <row r="131" spans="1:9" s="37" customFormat="1" ht="18" customHeight="1" x14ac:dyDescent="0.25">
      <c r="A131" s="66"/>
      <c r="B131" s="58" t="s">
        <v>13</v>
      </c>
      <c r="C131" s="54"/>
      <c r="D131" s="214"/>
      <c r="E131" s="55">
        <f>SUMPRODUCT(D127:D130,E127:E130)</f>
        <v>0</v>
      </c>
      <c r="F131" s="55">
        <f>SUMPRODUCT(D127:D130,F127:F130)</f>
        <v>0</v>
      </c>
      <c r="G131" s="55">
        <f>SUM(G127:G130)</f>
        <v>0</v>
      </c>
      <c r="H131" s="56"/>
      <c r="I131" s="57">
        <f>SUM(I127:I130)</f>
        <v>0</v>
      </c>
    </row>
    <row r="132" spans="1:9" s="37" customFormat="1" ht="18" customHeight="1" x14ac:dyDescent="0.25">
      <c r="A132" s="46"/>
      <c r="B132" s="58"/>
      <c r="C132" s="54"/>
      <c r="D132" s="214"/>
      <c r="E132" s="55"/>
      <c r="F132" s="55"/>
      <c r="G132" s="55"/>
      <c r="H132" s="56"/>
      <c r="I132" s="57"/>
    </row>
    <row r="133" spans="1:9" s="37" customFormat="1" ht="18" customHeight="1" x14ac:dyDescent="0.25">
      <c r="A133" s="52" t="s">
        <v>126</v>
      </c>
      <c r="B133" s="58" t="s">
        <v>54</v>
      </c>
      <c r="C133" s="54"/>
      <c r="D133" s="214"/>
      <c r="E133" s="55"/>
      <c r="F133" s="55"/>
      <c r="G133" s="55"/>
      <c r="H133" s="56"/>
      <c r="I133" s="57"/>
    </row>
    <row r="134" spans="1:9" s="37" customFormat="1" ht="18" customHeight="1" x14ac:dyDescent="0.25">
      <c r="A134" s="46" t="s">
        <v>198</v>
      </c>
      <c r="B134" s="227" t="s">
        <v>257</v>
      </c>
      <c r="C134" s="48" t="s">
        <v>17</v>
      </c>
      <c r="D134" s="213">
        <v>3700</v>
      </c>
      <c r="E134" s="312"/>
      <c r="F134" s="312"/>
      <c r="G134" s="312"/>
      <c r="H134" s="313"/>
      <c r="I134" s="51">
        <f>G134*(1+H134)</f>
        <v>0</v>
      </c>
    </row>
    <row r="135" spans="1:9" s="37" customFormat="1" ht="18" customHeight="1" x14ac:dyDescent="0.25">
      <c r="A135" s="66"/>
      <c r="B135" s="58" t="s">
        <v>13</v>
      </c>
      <c r="C135" s="54"/>
      <c r="D135" s="214"/>
      <c r="E135" s="55" t="e">
        <f>SUMPRODUCT(D134:D134,E134:E134)</f>
        <v>#VALUE!</v>
      </c>
      <c r="F135" s="55" t="e">
        <f>SUMPRODUCT(D134:D134,F134:F134)</f>
        <v>#VALUE!</v>
      </c>
      <c r="G135" s="55">
        <f>SUM(G134:G134)</f>
        <v>0</v>
      </c>
      <c r="H135" s="56"/>
      <c r="I135" s="57">
        <f>SUM(I134:I134)</f>
        <v>0</v>
      </c>
    </row>
    <row r="136" spans="1:9" s="37" customFormat="1" ht="18" customHeight="1" x14ac:dyDescent="0.25">
      <c r="A136" s="46"/>
      <c r="B136" s="59"/>
      <c r="C136" s="54"/>
      <c r="D136" s="214"/>
      <c r="E136" s="55"/>
      <c r="F136" s="55"/>
      <c r="G136" s="55"/>
      <c r="H136" s="56"/>
      <c r="I136" s="57"/>
    </row>
    <row r="137" spans="1:9" s="37" customFormat="1" ht="18" customHeight="1" x14ac:dyDescent="0.25">
      <c r="A137" s="52" t="s">
        <v>127</v>
      </c>
      <c r="B137" s="58" t="s">
        <v>128</v>
      </c>
      <c r="C137" s="54"/>
      <c r="D137" s="214"/>
      <c r="E137" s="55"/>
      <c r="F137" s="55"/>
      <c r="G137" s="55"/>
      <c r="H137" s="56"/>
      <c r="I137" s="57"/>
    </row>
    <row r="138" spans="1:9" s="38" customFormat="1" ht="18" customHeight="1" x14ac:dyDescent="0.25">
      <c r="A138" s="46" t="s">
        <v>129</v>
      </c>
      <c r="B138" s="47" t="s">
        <v>50</v>
      </c>
      <c r="C138" s="48" t="s">
        <v>17</v>
      </c>
      <c r="D138" s="213">
        <v>4000</v>
      </c>
      <c r="E138" s="312"/>
      <c r="F138" s="312"/>
      <c r="G138" s="312"/>
      <c r="H138" s="313"/>
      <c r="I138" s="65">
        <f>G138*(1+H138)</f>
        <v>0</v>
      </c>
    </row>
    <row r="139" spans="1:9" s="37" customFormat="1" ht="18" customHeight="1" x14ac:dyDescent="0.25">
      <c r="A139" s="66"/>
      <c r="B139" s="58" t="s">
        <v>13</v>
      </c>
      <c r="C139" s="54"/>
      <c r="D139" s="214"/>
      <c r="E139" s="55" t="e">
        <f>SUMPRODUCT(D138:D138,E138:E138)</f>
        <v>#VALUE!</v>
      </c>
      <c r="F139" s="55" t="e">
        <f>SUMPRODUCT(D138:D138,F138:F138)</f>
        <v>#VALUE!</v>
      </c>
      <c r="G139" s="55">
        <f>SUM(G138:G138)</f>
        <v>0</v>
      </c>
      <c r="H139" s="56"/>
      <c r="I139" s="57">
        <f>SUM(I138:I138)</f>
        <v>0</v>
      </c>
    </row>
    <row r="140" spans="1:9" s="37" customFormat="1" ht="18" customHeight="1" x14ac:dyDescent="0.25">
      <c r="A140" s="46"/>
      <c r="B140" s="58"/>
      <c r="C140" s="54"/>
      <c r="D140" s="214"/>
      <c r="E140" s="55"/>
      <c r="F140" s="55"/>
      <c r="G140" s="55"/>
      <c r="H140" s="56"/>
      <c r="I140" s="57"/>
    </row>
    <row r="141" spans="1:9" s="37" customFormat="1" ht="18" customHeight="1" x14ac:dyDescent="0.25">
      <c r="A141" s="52" t="s">
        <v>130</v>
      </c>
      <c r="B141" s="58" t="s">
        <v>131</v>
      </c>
      <c r="C141" s="54"/>
      <c r="D141" s="214"/>
      <c r="E141" s="55"/>
      <c r="F141" s="55"/>
      <c r="G141" s="55"/>
      <c r="H141" s="56"/>
      <c r="I141" s="57"/>
    </row>
    <row r="142" spans="1:9" s="37" customFormat="1" ht="18" customHeight="1" x14ac:dyDescent="0.25">
      <c r="A142" s="46" t="s">
        <v>132</v>
      </c>
      <c r="B142" s="47" t="s">
        <v>95</v>
      </c>
      <c r="C142" s="54"/>
      <c r="D142" s="214"/>
      <c r="E142" s="55"/>
      <c r="F142" s="55"/>
      <c r="G142" s="55"/>
      <c r="H142" s="56"/>
      <c r="I142" s="57"/>
    </row>
    <row r="143" spans="1:9" s="37" customFormat="1" ht="18" customHeight="1" x14ac:dyDescent="0.25">
      <c r="A143" s="66"/>
      <c r="B143" s="53" t="s">
        <v>13</v>
      </c>
      <c r="C143" s="54"/>
      <c r="D143" s="214"/>
      <c r="E143" s="55">
        <f>D142*E142</f>
        <v>0</v>
      </c>
      <c r="F143" s="55">
        <f>D142*F142</f>
        <v>0</v>
      </c>
      <c r="G143" s="55">
        <f>G142</f>
        <v>0</v>
      </c>
      <c r="H143" s="56"/>
      <c r="I143" s="57">
        <f>I142</f>
        <v>0</v>
      </c>
    </row>
    <row r="144" spans="1:9" s="37" customFormat="1" ht="18" customHeight="1" x14ac:dyDescent="0.25">
      <c r="A144" s="46"/>
      <c r="B144" s="59"/>
      <c r="C144" s="54"/>
      <c r="D144" s="214"/>
      <c r="E144" s="55"/>
      <c r="F144" s="55"/>
      <c r="G144" s="55"/>
      <c r="H144" s="56"/>
      <c r="I144" s="57"/>
    </row>
    <row r="145" spans="1:9" s="37" customFormat="1" ht="18" customHeight="1" x14ac:dyDescent="0.25">
      <c r="A145" s="52" t="s">
        <v>133</v>
      </c>
      <c r="B145" s="53" t="s">
        <v>23</v>
      </c>
      <c r="C145" s="54"/>
      <c r="D145" s="214"/>
      <c r="E145" s="55"/>
      <c r="F145" s="55"/>
      <c r="G145" s="55"/>
      <c r="H145" s="56"/>
      <c r="I145" s="57"/>
    </row>
    <row r="146" spans="1:9" s="37" customFormat="1" ht="18" customHeight="1" x14ac:dyDescent="0.25">
      <c r="A146" s="194" t="s">
        <v>134</v>
      </c>
      <c r="B146" s="195" t="s">
        <v>25</v>
      </c>
      <c r="C146" s="160" t="s">
        <v>26</v>
      </c>
      <c r="D146" s="213">
        <v>1</v>
      </c>
      <c r="E146" s="312"/>
      <c r="F146" s="312"/>
      <c r="G146" s="312"/>
      <c r="H146" s="313"/>
      <c r="I146" s="51">
        <f>G146*(1+H146)</f>
        <v>0</v>
      </c>
    </row>
    <row r="147" spans="1:9" s="37" customFormat="1" ht="18" customHeight="1" x14ac:dyDescent="0.25">
      <c r="A147" s="194" t="s">
        <v>168</v>
      </c>
      <c r="B147" s="195" t="s">
        <v>183</v>
      </c>
      <c r="C147" s="160" t="s">
        <v>27</v>
      </c>
      <c r="D147" s="213">
        <v>3</v>
      </c>
      <c r="E147" s="312"/>
      <c r="F147" s="312"/>
      <c r="G147" s="312"/>
      <c r="H147" s="313"/>
      <c r="I147" s="51">
        <f>G147*(1+H147)</f>
        <v>0</v>
      </c>
    </row>
    <row r="148" spans="1:9" s="37" customFormat="1" ht="18" customHeight="1" x14ac:dyDescent="0.25">
      <c r="A148" s="194" t="s">
        <v>169</v>
      </c>
      <c r="B148" s="196" t="s">
        <v>240</v>
      </c>
      <c r="C148" s="160" t="s">
        <v>241</v>
      </c>
      <c r="D148" s="213">
        <v>330</v>
      </c>
      <c r="E148" s="312"/>
      <c r="F148" s="312"/>
      <c r="G148" s="312"/>
      <c r="H148" s="313"/>
      <c r="I148" s="51">
        <f>G148*(1+H148)</f>
        <v>0</v>
      </c>
    </row>
    <row r="149" spans="1:9" s="37" customFormat="1" ht="18" customHeight="1" x14ac:dyDescent="0.25">
      <c r="A149" s="194" t="s">
        <v>182</v>
      </c>
      <c r="B149" s="196" t="s">
        <v>184</v>
      </c>
      <c r="C149" s="160" t="s">
        <v>27</v>
      </c>
      <c r="D149" s="213">
        <v>3</v>
      </c>
      <c r="E149" s="312"/>
      <c r="F149" s="312"/>
      <c r="G149" s="312"/>
      <c r="H149" s="313"/>
      <c r="I149" s="51">
        <f>G149*(1+H149)</f>
        <v>0</v>
      </c>
    </row>
    <row r="150" spans="1:9" s="37" customFormat="1" ht="18" customHeight="1" x14ac:dyDescent="0.25">
      <c r="A150" s="52"/>
      <c r="B150" s="53" t="s">
        <v>13</v>
      </c>
      <c r="C150" s="54"/>
      <c r="D150" s="214"/>
      <c r="E150" s="55">
        <f>SUMPRODUCT($D146:$D149,E146:E149)</f>
        <v>0</v>
      </c>
      <c r="F150" s="55">
        <f>SUMPRODUCT($D146:$D149,F146:F149)</f>
        <v>0</v>
      </c>
      <c r="G150" s="55">
        <f>SUM(G146:G149)</f>
        <v>0</v>
      </c>
      <c r="H150" s="56"/>
      <c r="I150" s="55">
        <f>SUM(I146:I149)</f>
        <v>0</v>
      </c>
    </row>
    <row r="151" spans="1:9" s="37" customFormat="1" ht="18" customHeight="1" x14ac:dyDescent="0.25">
      <c r="A151" s="52"/>
      <c r="B151" s="59"/>
      <c r="C151" s="54"/>
      <c r="D151" s="214"/>
      <c r="E151" s="55"/>
      <c r="F151" s="55"/>
      <c r="G151" s="55"/>
      <c r="H151" s="56"/>
      <c r="I151" s="57"/>
    </row>
    <row r="152" spans="1:9" s="37" customFormat="1" ht="18" customHeight="1" x14ac:dyDescent="0.25">
      <c r="A152" s="52" t="s">
        <v>135</v>
      </c>
      <c r="B152" s="58" t="s">
        <v>136</v>
      </c>
      <c r="C152" s="54"/>
      <c r="D152" s="214"/>
      <c r="E152" s="55"/>
      <c r="F152" s="55"/>
      <c r="G152" s="55"/>
      <c r="H152" s="56"/>
      <c r="I152" s="57"/>
    </row>
    <row r="153" spans="1:9" s="37" customFormat="1" ht="18" customHeight="1" x14ac:dyDescent="0.25">
      <c r="A153" s="46" t="s">
        <v>137</v>
      </c>
      <c r="B153" s="47" t="s">
        <v>95</v>
      </c>
      <c r="C153" s="54"/>
      <c r="D153" s="214"/>
      <c r="E153" s="55"/>
      <c r="F153" s="55"/>
      <c r="G153" s="55"/>
      <c r="H153" s="56"/>
      <c r="I153" s="57"/>
    </row>
    <row r="154" spans="1:9" s="37" customFormat="1" ht="18" customHeight="1" thickBot="1" x14ac:dyDescent="0.3">
      <c r="A154" s="234"/>
      <c r="B154" s="235" t="s">
        <v>13</v>
      </c>
      <c r="C154" s="236"/>
      <c r="D154" s="237"/>
      <c r="E154" s="238">
        <f>D153*E153</f>
        <v>0</v>
      </c>
      <c r="F154" s="238">
        <f>D153*F153</f>
        <v>0</v>
      </c>
      <c r="G154" s="238">
        <f>G153</f>
        <v>0</v>
      </c>
      <c r="H154" s="239"/>
      <c r="I154" s="238">
        <f>I153</f>
        <v>0</v>
      </c>
    </row>
    <row r="155" spans="1:9" s="37" customFormat="1" ht="18" customHeight="1" thickTop="1" x14ac:dyDescent="0.25">
      <c r="A155" s="206" t="s">
        <v>138</v>
      </c>
      <c r="B155" s="240" t="s">
        <v>85</v>
      </c>
      <c r="C155" s="241"/>
      <c r="D155" s="216"/>
      <c r="E155" s="204"/>
      <c r="F155" s="204"/>
      <c r="G155" s="204"/>
      <c r="H155" s="205"/>
      <c r="I155" s="204"/>
    </row>
    <row r="156" spans="1:9" s="37" customFormat="1" ht="18" customHeight="1" x14ac:dyDescent="0.25">
      <c r="A156" s="46" t="s">
        <v>139</v>
      </c>
      <c r="B156" s="59" t="s">
        <v>95</v>
      </c>
      <c r="C156" s="54"/>
      <c r="D156" s="214"/>
      <c r="E156" s="55"/>
      <c r="F156" s="55"/>
      <c r="G156" s="55"/>
      <c r="H156" s="56"/>
      <c r="I156" s="57"/>
    </row>
    <row r="157" spans="1:9" s="37" customFormat="1" ht="18" customHeight="1" x14ac:dyDescent="0.25">
      <c r="A157" s="66"/>
      <c r="B157" s="53" t="s">
        <v>13</v>
      </c>
      <c r="C157" s="54"/>
      <c r="D157" s="214"/>
      <c r="E157" s="55">
        <f>E156*D155</f>
        <v>0</v>
      </c>
      <c r="F157" s="55">
        <f>D156*F156</f>
        <v>0</v>
      </c>
      <c r="G157" s="55">
        <f>G156</f>
        <v>0</v>
      </c>
      <c r="H157" s="56"/>
      <c r="I157" s="57">
        <f>I156</f>
        <v>0</v>
      </c>
    </row>
    <row r="158" spans="1:9" s="37" customFormat="1" ht="18" customHeight="1" x14ac:dyDescent="0.25">
      <c r="A158" s="46"/>
      <c r="B158" s="59"/>
      <c r="C158" s="54"/>
      <c r="D158" s="214"/>
      <c r="E158" s="55"/>
      <c r="F158" s="55"/>
      <c r="G158" s="55"/>
      <c r="H158" s="56"/>
      <c r="I158" s="57"/>
    </row>
    <row r="159" spans="1:9" s="37" customFormat="1" ht="18" customHeight="1" x14ac:dyDescent="0.25">
      <c r="A159" s="69" t="s">
        <v>140</v>
      </c>
      <c r="B159" s="58" t="s">
        <v>141</v>
      </c>
      <c r="C159" s="54"/>
      <c r="D159" s="214"/>
      <c r="E159" s="55"/>
      <c r="F159" s="55"/>
      <c r="G159" s="55"/>
      <c r="H159" s="56"/>
      <c r="I159" s="57"/>
    </row>
    <row r="160" spans="1:9" s="37" customFormat="1" ht="18" customHeight="1" x14ac:dyDescent="0.25">
      <c r="A160" s="69"/>
      <c r="B160" s="58" t="s">
        <v>171</v>
      </c>
      <c r="C160" s="54"/>
      <c r="D160" s="214"/>
      <c r="E160" s="55"/>
      <c r="F160" s="55"/>
      <c r="G160" s="55"/>
      <c r="H160" s="56"/>
      <c r="I160" s="57"/>
    </row>
    <row r="161" spans="1:9" s="81" customFormat="1" ht="18" customHeight="1" x14ac:dyDescent="0.25">
      <c r="A161" s="46" t="s">
        <v>186</v>
      </c>
      <c r="B161" s="63" t="s">
        <v>239</v>
      </c>
      <c r="C161" s="61" t="s">
        <v>34</v>
      </c>
      <c r="D161" s="213">
        <v>175</v>
      </c>
      <c r="E161" s="312"/>
      <c r="F161" s="312"/>
      <c r="G161" s="320"/>
      <c r="H161" s="313"/>
      <c r="I161" s="51">
        <f>G161*(1+H161)</f>
        <v>0</v>
      </c>
    </row>
    <row r="162" spans="1:9" s="81" customFormat="1" ht="18" customHeight="1" x14ac:dyDescent="0.25">
      <c r="A162" s="46" t="s">
        <v>187</v>
      </c>
      <c r="B162" s="63" t="s">
        <v>238</v>
      </c>
      <c r="C162" s="61" t="s">
        <v>34</v>
      </c>
      <c r="D162" s="217">
        <v>400</v>
      </c>
      <c r="E162" s="319"/>
      <c r="F162" s="319"/>
      <c r="G162" s="320"/>
      <c r="H162" s="313"/>
      <c r="I162" s="51">
        <f>G162*(1+H162)</f>
        <v>0</v>
      </c>
    </row>
    <row r="163" spans="1:9" s="81" customFormat="1" ht="18" customHeight="1" x14ac:dyDescent="0.25">
      <c r="A163" s="46" t="s">
        <v>188</v>
      </c>
      <c r="B163" s="63" t="s">
        <v>237</v>
      </c>
      <c r="C163" s="61" t="s">
        <v>34</v>
      </c>
      <c r="D163" s="217">
        <v>185</v>
      </c>
      <c r="E163" s="319"/>
      <c r="F163" s="319"/>
      <c r="G163" s="320"/>
      <c r="H163" s="313"/>
      <c r="I163" s="51">
        <f>G163*(1+H163)</f>
        <v>0</v>
      </c>
    </row>
    <row r="164" spans="1:9" s="37" customFormat="1" ht="18" customHeight="1" x14ac:dyDescent="0.25">
      <c r="A164" s="52"/>
      <c r="B164" s="58" t="s">
        <v>172</v>
      </c>
      <c r="C164" s="48"/>
      <c r="D164" s="214"/>
      <c r="E164" s="55"/>
      <c r="F164" s="55"/>
      <c r="G164" s="49"/>
      <c r="H164" s="50"/>
      <c r="I164" s="57"/>
    </row>
    <row r="165" spans="1:9" s="81" customFormat="1" ht="18" customHeight="1" x14ac:dyDescent="0.25">
      <c r="A165" s="46" t="s">
        <v>189</v>
      </c>
      <c r="B165" s="190" t="s">
        <v>236</v>
      </c>
      <c r="C165" s="61" t="s">
        <v>29</v>
      </c>
      <c r="D165" s="217">
        <v>65</v>
      </c>
      <c r="E165" s="319"/>
      <c r="F165" s="319"/>
      <c r="G165" s="320"/>
      <c r="H165" s="313"/>
      <c r="I165" s="65">
        <f>G165*(1+H165)</f>
        <v>0</v>
      </c>
    </row>
    <row r="166" spans="1:9" s="37" customFormat="1" ht="18" customHeight="1" x14ac:dyDescent="0.25">
      <c r="A166" s="52"/>
      <c r="B166" s="191" t="s">
        <v>173</v>
      </c>
      <c r="C166" s="161"/>
      <c r="D166" s="218"/>
      <c r="E166" s="70"/>
      <c r="F166" s="70"/>
      <c r="G166" s="192"/>
      <c r="H166" s="56"/>
      <c r="I166" s="193"/>
    </row>
    <row r="167" spans="1:9" s="81" customFormat="1" ht="18" customHeight="1" x14ac:dyDescent="0.25">
      <c r="A167" s="46" t="s">
        <v>190</v>
      </c>
      <c r="B167" s="189" t="s">
        <v>251</v>
      </c>
      <c r="C167" s="61" t="s">
        <v>17</v>
      </c>
      <c r="D167" s="217">
        <v>1300</v>
      </c>
      <c r="E167" s="319"/>
      <c r="F167" s="319"/>
      <c r="G167" s="320"/>
      <c r="H167" s="313"/>
      <c r="I167" s="65">
        <f>G167*(1+H167)</f>
        <v>0</v>
      </c>
    </row>
    <row r="168" spans="1:9" s="37" customFormat="1" ht="18" customHeight="1" x14ac:dyDescent="0.25">
      <c r="A168" s="52"/>
      <c r="B168" s="58" t="s">
        <v>174</v>
      </c>
      <c r="C168" s="54"/>
      <c r="D168" s="214"/>
      <c r="E168" s="55"/>
      <c r="F168" s="55"/>
      <c r="G168" s="55"/>
      <c r="H168" s="56"/>
      <c r="I168" s="57"/>
    </row>
    <row r="169" spans="1:9" s="37" customFormat="1" ht="18" customHeight="1" x14ac:dyDescent="0.25">
      <c r="A169" s="46" t="s">
        <v>191</v>
      </c>
      <c r="B169" s="63" t="s">
        <v>235</v>
      </c>
      <c r="C169" s="61" t="s">
        <v>17</v>
      </c>
      <c r="D169" s="217">
        <v>2375</v>
      </c>
      <c r="E169" s="319"/>
      <c r="F169" s="319"/>
      <c r="G169" s="320"/>
      <c r="H169" s="313"/>
      <c r="I169" s="65">
        <f>G169*(1+H169)</f>
        <v>0</v>
      </c>
    </row>
    <row r="170" spans="1:9" s="81" customFormat="1" ht="18" customHeight="1" x14ac:dyDescent="0.25">
      <c r="A170" s="46" t="s">
        <v>192</v>
      </c>
      <c r="B170" s="63" t="s">
        <v>234</v>
      </c>
      <c r="C170" s="61" t="s">
        <v>29</v>
      </c>
      <c r="D170" s="217">
        <v>475</v>
      </c>
      <c r="E170" s="319"/>
      <c r="F170" s="319"/>
      <c r="G170" s="320"/>
      <c r="H170" s="313"/>
      <c r="I170" s="65">
        <f>G170*(1+H170)</f>
        <v>0</v>
      </c>
    </row>
    <row r="171" spans="1:9" s="37" customFormat="1" ht="18" customHeight="1" x14ac:dyDescent="0.25">
      <c r="A171" s="46" t="s">
        <v>193</v>
      </c>
      <c r="B171" s="63" t="s">
        <v>46</v>
      </c>
      <c r="C171" s="61" t="s">
        <v>17</v>
      </c>
      <c r="D171" s="217">
        <v>2375</v>
      </c>
      <c r="E171" s="319"/>
      <c r="F171" s="319"/>
      <c r="G171" s="320"/>
      <c r="H171" s="313"/>
      <c r="I171" s="65">
        <f>G171*(1+H171)</f>
        <v>0</v>
      </c>
    </row>
    <row r="172" spans="1:9" s="37" customFormat="1" ht="18" customHeight="1" x14ac:dyDescent="0.25">
      <c r="A172" s="46" t="s">
        <v>194</v>
      </c>
      <c r="B172" s="63" t="s">
        <v>47</v>
      </c>
      <c r="C172" s="61" t="s">
        <v>17</v>
      </c>
      <c r="D172" s="217">
        <v>2375</v>
      </c>
      <c r="E172" s="319"/>
      <c r="F172" s="319"/>
      <c r="G172" s="320"/>
      <c r="H172" s="313"/>
      <c r="I172" s="65">
        <f>G172*(1+H172)</f>
        <v>0</v>
      </c>
    </row>
    <row r="173" spans="1:9" s="37" customFormat="1" ht="18" customHeight="1" x14ac:dyDescent="0.25">
      <c r="A173" s="46" t="s">
        <v>195</v>
      </c>
      <c r="B173" s="63" t="s">
        <v>233</v>
      </c>
      <c r="C173" s="61" t="s">
        <v>29</v>
      </c>
      <c r="D173" s="217">
        <v>95</v>
      </c>
      <c r="E173" s="319"/>
      <c r="F173" s="319"/>
      <c r="G173" s="320"/>
      <c r="H173" s="313"/>
      <c r="I173" s="65">
        <f>G173*(1+H173)</f>
        <v>0</v>
      </c>
    </row>
    <row r="174" spans="1:9" s="88" customFormat="1" ht="18" customHeight="1" x14ac:dyDescent="0.25">
      <c r="A174" s="52"/>
      <c r="B174" s="53" t="s">
        <v>13</v>
      </c>
      <c r="C174" s="54"/>
      <c r="D174" s="214"/>
      <c r="E174" s="55">
        <f>SUMPRODUCT($D161:$D173,E161:E173)</f>
        <v>0</v>
      </c>
      <c r="F174" s="55">
        <f>SUMPRODUCT($D161:$D173,F161:F173)</f>
        <v>0</v>
      </c>
      <c r="G174" s="57">
        <f>SUM(G161:G173)</f>
        <v>0</v>
      </c>
      <c r="H174" s="56"/>
      <c r="I174" s="57">
        <f>SUM(I161:I173)</f>
        <v>0</v>
      </c>
    </row>
    <row r="175" spans="1:9" s="37" customFormat="1" ht="18" customHeight="1" x14ac:dyDescent="0.25">
      <c r="A175" s="52"/>
      <c r="B175" s="53"/>
      <c r="C175" s="54"/>
      <c r="D175" s="214"/>
      <c r="E175" s="55"/>
      <c r="F175" s="55"/>
      <c r="G175" s="55">
        <f>E174+F174-G174</f>
        <v>0</v>
      </c>
      <c r="H175" s="56"/>
      <c r="I175" s="57"/>
    </row>
    <row r="176" spans="1:9" s="37" customFormat="1" ht="18" customHeight="1" x14ac:dyDescent="0.25">
      <c r="A176" s="52" t="s">
        <v>142</v>
      </c>
      <c r="B176" s="58" t="s">
        <v>143</v>
      </c>
      <c r="C176" s="54"/>
      <c r="D176" s="214"/>
      <c r="E176" s="55"/>
      <c r="F176" s="55"/>
      <c r="G176" s="55"/>
      <c r="H176" s="56"/>
      <c r="I176" s="57"/>
    </row>
    <row r="177" spans="1:9" s="37" customFormat="1" ht="18" customHeight="1" x14ac:dyDescent="0.25">
      <c r="A177" s="46" t="s">
        <v>144</v>
      </c>
      <c r="B177" s="59" t="s">
        <v>95</v>
      </c>
      <c r="C177" s="54"/>
      <c r="D177" s="214"/>
      <c r="E177" s="55"/>
      <c r="F177" s="55"/>
      <c r="G177" s="55"/>
      <c r="H177" s="56"/>
      <c r="I177" s="57"/>
    </row>
    <row r="178" spans="1:9" s="37" customFormat="1" ht="18" customHeight="1" x14ac:dyDescent="0.25">
      <c r="A178" s="66"/>
      <c r="B178" s="53" t="s">
        <v>13</v>
      </c>
      <c r="C178" s="54"/>
      <c r="D178" s="214"/>
      <c r="E178" s="55">
        <f>D177*E177</f>
        <v>0</v>
      </c>
      <c r="F178" s="55">
        <f>D177*F177</f>
        <v>0</v>
      </c>
      <c r="G178" s="55">
        <f>G177</f>
        <v>0</v>
      </c>
      <c r="H178" s="56"/>
      <c r="I178" s="57">
        <f>I177</f>
        <v>0</v>
      </c>
    </row>
    <row r="179" spans="1:9" s="37" customFormat="1" ht="18" customHeight="1" thickBot="1" x14ac:dyDescent="0.3">
      <c r="A179" s="71"/>
      <c r="B179" s="72"/>
      <c r="C179" s="73"/>
      <c r="D179" s="219"/>
      <c r="E179" s="74"/>
      <c r="F179" s="74"/>
      <c r="G179" s="74"/>
      <c r="H179" s="75"/>
      <c r="I179" s="76"/>
    </row>
    <row r="180" spans="1:9" s="39" customFormat="1" ht="18" customHeight="1" thickTop="1" thickBot="1" x14ac:dyDescent="0.3">
      <c r="A180" s="77"/>
      <c r="B180" s="78" t="s">
        <v>56</v>
      </c>
      <c r="C180" s="77"/>
      <c r="D180" s="220" t="s">
        <v>0</v>
      </c>
      <c r="E180" s="79" t="e">
        <f>E178+E174+E157+E154+E150+E139+E135+E143+E131+E124+E120+E115+E112+E108+E79+E75+E71+E67+E62+E58+E44+E40+E33+E22+E14</f>
        <v>#VALUE!</v>
      </c>
      <c r="F180" s="79" t="e">
        <f>F178+F174+F157+F154+F150+F139+F135+F143+F131+F124+F120+F115+F112+F108+F79+F75+F71+F67+F62+F58+F44+F40+F33+F22+F14</f>
        <v>#VALUE!</v>
      </c>
      <c r="G180" s="79">
        <f>G178+G174+G157+G154+G150+G139+G135+G143+G131+G124+G120+G115+G112+G108+G79+G75+G71+G67+G62+G58+G44+G40+G33+G22+G14</f>
        <v>0</v>
      </c>
      <c r="H180" s="80"/>
      <c r="I180" s="79">
        <f>I178+I174+I157+I154+I150+I139+I135+I143+I131+I124+I120+I115+I112+I108+I79+I75+I71+I67+I62+I58+I44+I40+I33+I22+I14</f>
        <v>0</v>
      </c>
    </row>
    <row r="181" spans="1:9" s="39" customFormat="1" ht="18" customHeight="1" thickTop="1" x14ac:dyDescent="0.25">
      <c r="A181" s="34"/>
      <c r="B181" s="197"/>
      <c r="C181" s="197"/>
      <c r="D181" s="221"/>
      <c r="E181" s="197"/>
      <c r="F181" s="197"/>
      <c r="G181" s="197"/>
      <c r="H181" s="34"/>
      <c r="I181" s="34"/>
    </row>
    <row r="182" spans="1:9" s="39" customFormat="1" ht="18" customHeight="1" x14ac:dyDescent="0.25">
      <c r="A182" s="34"/>
      <c r="B182" s="197"/>
      <c r="C182" s="197"/>
      <c r="D182" s="221"/>
      <c r="E182" s="197"/>
      <c r="F182" s="197"/>
      <c r="G182" s="197"/>
      <c r="H182" s="34"/>
      <c r="I182" s="34"/>
    </row>
    <row r="183" spans="1:9" s="39" customFormat="1" ht="18" customHeight="1" x14ac:dyDescent="0.25">
      <c r="A183" s="34"/>
      <c r="B183" s="340"/>
      <c r="C183" s="197"/>
      <c r="D183" s="221"/>
      <c r="E183" s="346" t="s">
        <v>275</v>
      </c>
      <c r="F183" s="346"/>
      <c r="G183" s="346"/>
      <c r="H183" s="346"/>
      <c r="I183" s="34"/>
    </row>
    <row r="184" spans="1:9" s="39" customFormat="1" ht="18" customHeight="1" x14ac:dyDescent="0.25">
      <c r="A184" s="34"/>
      <c r="B184" s="340"/>
      <c r="C184" s="197"/>
      <c r="D184" s="221"/>
      <c r="E184" s="197"/>
      <c r="F184" s="197"/>
      <c r="G184" s="197"/>
      <c r="H184" s="34"/>
      <c r="I184" s="34"/>
    </row>
    <row r="185" spans="1:9" s="39" customFormat="1" ht="18" customHeight="1" x14ac:dyDescent="0.25">
      <c r="A185" s="34"/>
      <c r="B185" s="341"/>
      <c r="C185" s="130"/>
      <c r="D185" s="222"/>
      <c r="E185" s="34"/>
      <c r="F185" s="34"/>
      <c r="G185" s="34"/>
      <c r="H185" s="34"/>
      <c r="I185" s="34"/>
    </row>
    <row r="186" spans="1:9" s="39" customFormat="1" ht="18" customHeight="1" x14ac:dyDescent="0.25">
      <c r="A186" s="34"/>
      <c r="B186" s="342"/>
      <c r="C186" s="130"/>
      <c r="D186" s="223"/>
    </row>
    <row r="187" spans="1:9" s="39" customFormat="1" ht="18" customHeight="1" x14ac:dyDescent="0.25">
      <c r="A187" s="34"/>
      <c r="B187" s="179"/>
      <c r="C187" s="130"/>
      <c r="D187" s="222"/>
      <c r="E187" s="34"/>
      <c r="F187" s="34"/>
      <c r="G187" s="34"/>
      <c r="H187" s="34"/>
      <c r="I187" s="34"/>
    </row>
    <row r="188" spans="1:9" s="39" customFormat="1" ht="18" customHeight="1" x14ac:dyDescent="0.25">
      <c r="A188" s="34"/>
      <c r="C188" s="130"/>
      <c r="D188" s="222"/>
      <c r="E188" s="34"/>
      <c r="F188" s="34"/>
      <c r="G188" s="34"/>
      <c r="H188" s="34"/>
      <c r="I188" s="34"/>
    </row>
    <row r="189" spans="1:9" s="39" customFormat="1" ht="18" customHeight="1" x14ac:dyDescent="0.25">
      <c r="A189" s="34"/>
      <c r="C189" s="130"/>
      <c r="D189" s="222"/>
      <c r="E189" s="34"/>
      <c r="F189" s="34"/>
      <c r="G189" s="34"/>
      <c r="H189" s="34"/>
      <c r="I189" s="34"/>
    </row>
  </sheetData>
  <sheetProtection selectLockedCells="1" selectUnlockedCells="1"/>
  <mergeCells count="5">
    <mergeCell ref="A8:I8"/>
    <mergeCell ref="A7:I7"/>
    <mergeCell ref="A9:I9"/>
    <mergeCell ref="A10:I10"/>
    <mergeCell ref="E183:H183"/>
  </mergeCells>
  <printOptions horizontalCentered="1"/>
  <pageMargins left="0" right="0" top="0.19685039370078741" bottom="0" header="0.19685039370078741" footer="0"/>
  <pageSetup paperSize="9" scale="65" firstPageNumber="0" fitToWidth="0" fitToHeight="0" orientation="landscape" r:id="rId1"/>
  <headerFooter alignWithMargins="0"/>
  <rowBreaks count="3" manualBreakCount="3">
    <brk id="56" max="9" man="1"/>
    <brk id="106" max="9" man="1"/>
    <brk id="1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6"/>
  <sheetViews>
    <sheetView view="pageBreakPreview" topLeftCell="A7" zoomScaleSheetLayoutView="100" workbookViewId="0">
      <pane ySplit="5" topLeftCell="A175" activePane="bottomLeft" state="frozen"/>
      <selection activeCell="A7" sqref="A7"/>
      <selection pane="bottomLeft" activeCell="B196" sqref="B196"/>
    </sheetView>
  </sheetViews>
  <sheetFormatPr defaultRowHeight="15" x14ac:dyDescent="0.25"/>
  <cols>
    <col min="1" max="1" width="9.7109375" style="4" customWidth="1"/>
    <col min="2" max="2" width="86.140625" style="4" customWidth="1"/>
    <col min="3" max="3" width="6.7109375" style="145" hidden="1" customWidth="1"/>
    <col min="4" max="4" width="12.7109375" style="6" hidden="1" customWidth="1"/>
    <col min="5" max="6" width="14.7109375" style="5" customWidth="1"/>
    <col min="7" max="7" width="16.7109375" style="5" customWidth="1"/>
    <col min="8" max="8" width="14.7109375" style="6" customWidth="1"/>
    <col min="9" max="10" width="14.7109375" style="5" customWidth="1"/>
    <col min="11" max="11" width="18.7109375" style="162" customWidth="1"/>
    <col min="12" max="16384" width="9.140625" style="4"/>
  </cols>
  <sheetData>
    <row r="1" spans="1:11" hidden="1" x14ac:dyDescent="0.25"/>
    <row r="2" spans="1:11" hidden="1" x14ac:dyDescent="0.25"/>
    <row r="3" spans="1:11" hidden="1" x14ac:dyDescent="0.25"/>
    <row r="4" spans="1:11" hidden="1" x14ac:dyDescent="0.25"/>
    <row r="5" spans="1:11" hidden="1" x14ac:dyDescent="0.25"/>
    <row r="6" spans="1:11" hidden="1" x14ac:dyDescent="0.25"/>
    <row r="7" spans="1:11" ht="18" x14ac:dyDescent="0.25">
      <c r="A7" s="343" t="s">
        <v>270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</row>
    <row r="8" spans="1:11" ht="18" customHeight="1" x14ac:dyDescent="0.25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</row>
    <row r="9" spans="1:11" ht="18" customHeight="1" x14ac:dyDescent="0.25">
      <c r="A9" s="344" t="s">
        <v>179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8" customHeight="1" thickBot="1" x14ac:dyDescent="0.3">
      <c r="A10" s="345" t="s">
        <v>272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spans="1:11" ht="18" customHeight="1" thickTop="1" thickBot="1" x14ac:dyDescent="0.3">
      <c r="A11" s="106" t="s">
        <v>57</v>
      </c>
      <c r="B11" s="106" t="s">
        <v>2</v>
      </c>
      <c r="C11" s="106" t="s">
        <v>201</v>
      </c>
      <c r="D11" s="36" t="s">
        <v>4</v>
      </c>
      <c r="E11" s="106" t="s">
        <v>5</v>
      </c>
      <c r="F11" s="106" t="s">
        <v>6</v>
      </c>
      <c r="G11" s="106" t="s">
        <v>58</v>
      </c>
      <c r="H11" s="106" t="s">
        <v>59</v>
      </c>
      <c r="I11" s="106" t="s">
        <v>60</v>
      </c>
      <c r="J11" s="106" t="s">
        <v>61</v>
      </c>
      <c r="K11" s="106" t="s">
        <v>58</v>
      </c>
    </row>
    <row r="12" spans="1:11" ht="17.100000000000001" customHeight="1" thickTop="1" x14ac:dyDescent="0.25">
      <c r="A12" s="102" t="str">
        <f>'Planilha '!A12</f>
        <v>1.0</v>
      </c>
      <c r="B12" s="103" t="str">
        <f>'Planilha '!B12</f>
        <v>PROJETOS</v>
      </c>
      <c r="C12" s="146"/>
      <c r="D12" s="120"/>
      <c r="E12" s="104"/>
      <c r="F12" s="104"/>
      <c r="G12" s="104"/>
      <c r="H12" s="105"/>
      <c r="I12" s="105"/>
      <c r="J12" s="107"/>
      <c r="K12" s="108"/>
    </row>
    <row r="13" spans="1:11" ht="17.100000000000001" customHeight="1" x14ac:dyDescent="0.25">
      <c r="A13" s="66" t="str">
        <f>'Planilha '!A13</f>
        <v>1.1</v>
      </c>
      <c r="B13" s="99" t="str">
        <f>'Planilha '!B13</f>
        <v>Projeto Executivo de Movimentação de Terras e Demarcação de Grade</v>
      </c>
      <c r="C13" s="48" t="s">
        <v>12</v>
      </c>
      <c r="D13" s="121">
        <f>'Planilha '!D13</f>
        <v>40</v>
      </c>
      <c r="E13" s="92">
        <f>'Planilha '!E13</f>
        <v>0</v>
      </c>
      <c r="F13" s="92">
        <f>'Planilha '!F13</f>
        <v>0</v>
      </c>
      <c r="G13" s="92">
        <f>'Planilha '!I13</f>
        <v>0</v>
      </c>
      <c r="H13" s="326"/>
      <c r="I13" s="326"/>
      <c r="J13" s="326"/>
      <c r="K13" s="109">
        <f>J13+I13+H13</f>
        <v>0</v>
      </c>
    </row>
    <row r="14" spans="1:11" s="7" customFormat="1" ht="17.100000000000001" customHeight="1" x14ac:dyDescent="0.25">
      <c r="A14" s="101"/>
      <c r="B14" s="98" t="str">
        <f>'Planilha '!B14</f>
        <v>Subtotal</v>
      </c>
      <c r="C14" s="54"/>
      <c r="D14" s="122"/>
      <c r="E14" s="91">
        <f>('Planilha '!D13*'Planilha '!E13)*(1+'Planilha '!H13)</f>
        <v>0</v>
      </c>
      <c r="F14" s="91">
        <f>('Planilha '!D13*'Planilha '!F13)*(1+'Planilha '!H13)</f>
        <v>0</v>
      </c>
      <c r="G14" s="91">
        <f>'Planilha '!I14</f>
        <v>0</v>
      </c>
      <c r="H14" s="91">
        <f>H13*$G13</f>
        <v>0</v>
      </c>
      <c r="I14" s="91">
        <f>I13*$G13</f>
        <v>0</v>
      </c>
      <c r="J14" s="91">
        <f>J13*$G13</f>
        <v>0</v>
      </c>
      <c r="K14" s="110">
        <f>H14+I14+J14</f>
        <v>0</v>
      </c>
    </row>
    <row r="15" spans="1:11" ht="17.100000000000001" customHeight="1" x14ac:dyDescent="0.25">
      <c r="A15" s="101"/>
      <c r="B15" s="98"/>
      <c r="C15" s="54"/>
      <c r="D15" s="122"/>
      <c r="E15" s="91"/>
      <c r="F15" s="91"/>
      <c r="G15" s="91"/>
      <c r="H15" s="95"/>
      <c r="I15" s="95"/>
      <c r="J15" s="95"/>
      <c r="K15" s="110"/>
    </row>
    <row r="16" spans="1:11" ht="17.100000000000001" customHeight="1" x14ac:dyDescent="0.25">
      <c r="A16" s="101" t="str">
        <f>'Planilha '!A16</f>
        <v>2.0</v>
      </c>
      <c r="B16" s="98" t="str">
        <f>'Planilha '!B16</f>
        <v>SERVIÇOS PRELIMINARES:</v>
      </c>
      <c r="C16" s="48"/>
      <c r="D16" s="122"/>
      <c r="E16" s="91"/>
      <c r="F16" s="91" t="str">
        <f>'Planilha '!F16</f>
        <v xml:space="preserve"> </v>
      </c>
      <c r="G16" s="91" t="str">
        <f>'Planilha '!I16</f>
        <v xml:space="preserve"> </v>
      </c>
      <c r="H16" s="96"/>
      <c r="I16" s="92" t="s">
        <v>0</v>
      </c>
      <c r="J16" s="92" t="s">
        <v>0</v>
      </c>
      <c r="K16" s="110"/>
    </row>
    <row r="17" spans="1:11" ht="17.100000000000001" customHeight="1" x14ac:dyDescent="0.25">
      <c r="A17" s="66" t="str">
        <f>'Planilha '!A17</f>
        <v>2.1</v>
      </c>
      <c r="B17" s="99" t="str">
        <f>'Planilha '!B17</f>
        <v>Placas de obra em chapa galvanizada nº 22 de 360x200cm</v>
      </c>
      <c r="C17" s="48" t="s">
        <v>17</v>
      </c>
      <c r="D17" s="121">
        <f>'Planilha '!D17</f>
        <v>7.2</v>
      </c>
      <c r="E17" s="92">
        <f>'Planilha '!E17</f>
        <v>0</v>
      </c>
      <c r="F17" s="92">
        <f>'Planilha '!F17</f>
        <v>0</v>
      </c>
      <c r="G17" s="92">
        <f>'Planilha '!I17</f>
        <v>0</v>
      </c>
      <c r="H17" s="326"/>
      <c r="I17" s="326"/>
      <c r="J17" s="326"/>
      <c r="K17" s="109">
        <f>J17+I17+H17</f>
        <v>0</v>
      </c>
    </row>
    <row r="18" spans="1:11" ht="17.100000000000001" customHeight="1" x14ac:dyDescent="0.25">
      <c r="A18" s="66" t="str">
        <f>'Planilha '!A18</f>
        <v>2.2</v>
      </c>
      <c r="B18" s="99" t="str">
        <f>'Planilha '!B18</f>
        <v>Placas de obra em chapa galvanizada nº 22 de 200x150cm</v>
      </c>
      <c r="C18" s="48" t="s">
        <v>17</v>
      </c>
      <c r="D18" s="121">
        <f>'Planilha '!D18</f>
        <v>3</v>
      </c>
      <c r="E18" s="92">
        <f>'Planilha '!E18</f>
        <v>0</v>
      </c>
      <c r="F18" s="92">
        <f>'Planilha '!F18</f>
        <v>0</v>
      </c>
      <c r="G18" s="92">
        <f>'Planilha '!I18</f>
        <v>0</v>
      </c>
      <c r="H18" s="326"/>
      <c r="I18" s="326"/>
      <c r="J18" s="326"/>
      <c r="K18" s="109">
        <f>J18+I18+H18</f>
        <v>0</v>
      </c>
    </row>
    <row r="19" spans="1:11" ht="17.100000000000001" customHeight="1" x14ac:dyDescent="0.25">
      <c r="A19" s="66" t="str">
        <f>'Planilha '!A19</f>
        <v>2.3</v>
      </c>
      <c r="B19" s="99" t="str">
        <f>'Planilha '!B19</f>
        <v>Licenças, taxas e aprovação de planta (Alvará)</v>
      </c>
      <c r="C19" s="48" t="s">
        <v>26</v>
      </c>
      <c r="D19" s="121">
        <f>'Planilha '!D19</f>
        <v>1</v>
      </c>
      <c r="E19" s="92">
        <f>'Planilha '!E19</f>
        <v>0</v>
      </c>
      <c r="F19" s="92">
        <f>'Planilha '!F19</f>
        <v>0</v>
      </c>
      <c r="G19" s="92">
        <f>'Planilha '!I19</f>
        <v>0</v>
      </c>
      <c r="H19" s="326"/>
      <c r="I19" s="326"/>
      <c r="J19" s="326"/>
      <c r="K19" s="109">
        <f>J19+I19+H19</f>
        <v>0</v>
      </c>
    </row>
    <row r="20" spans="1:11" s="133" customFormat="1" ht="17.100000000000001" customHeight="1" x14ac:dyDescent="0.25">
      <c r="A20" s="66" t="str">
        <f>'Planilha '!A20</f>
        <v>2.4</v>
      </c>
      <c r="B20" s="99" t="str">
        <f>'Planilha '!B20</f>
        <v>Instalação de Canteiro (escritórios, depósito, vestiários, sanitários, etc.)</v>
      </c>
      <c r="C20" s="48" t="s">
        <v>17</v>
      </c>
      <c r="D20" s="132">
        <f>'Planilha '!D20</f>
        <v>20</v>
      </c>
      <c r="E20" s="92">
        <f>'Planilha '!E20</f>
        <v>0</v>
      </c>
      <c r="F20" s="92">
        <f>'Planilha '!F20</f>
        <v>0</v>
      </c>
      <c r="G20" s="92">
        <f>'Planilha '!I20</f>
        <v>0</v>
      </c>
      <c r="H20" s="327"/>
      <c r="I20" s="327"/>
      <c r="J20" s="327"/>
      <c r="K20" s="109">
        <f>J20+I20+H20</f>
        <v>0</v>
      </c>
    </row>
    <row r="21" spans="1:11" s="133" customFormat="1" ht="17.100000000000001" customHeight="1" x14ac:dyDescent="0.25">
      <c r="A21" s="66" t="str">
        <f>'Planilha '!A21</f>
        <v>2.5</v>
      </c>
      <c r="B21" s="99" t="str">
        <f>'Planilha '!B21</f>
        <v>Limpeza do terreno</v>
      </c>
      <c r="C21" s="48"/>
      <c r="D21" s="132"/>
      <c r="E21" s="92">
        <f>'Planilha '!E21</f>
        <v>0</v>
      </c>
      <c r="F21" s="92">
        <f>'Planilha '!F21</f>
        <v>0</v>
      </c>
      <c r="G21" s="92">
        <f>'Planilha '!I21</f>
        <v>0</v>
      </c>
      <c r="H21" s="327"/>
      <c r="I21" s="327"/>
      <c r="J21" s="327"/>
      <c r="K21" s="109">
        <f>J21+I21+H21</f>
        <v>0</v>
      </c>
    </row>
    <row r="22" spans="1:11" ht="17.100000000000001" customHeight="1" x14ac:dyDescent="0.25">
      <c r="A22" s="101"/>
      <c r="B22" s="98" t="str">
        <f>'Planilha '!B22</f>
        <v>Subtotal</v>
      </c>
      <c r="C22" s="48" t="s">
        <v>17</v>
      </c>
      <c r="D22" s="122"/>
      <c r="E22" s="91">
        <f>SUMPRODUCT('Planilha '!D17:D21,'Planilha '!E17:E21,(1+'Planilha '!H17:H21))</f>
        <v>0</v>
      </c>
      <c r="F22" s="91">
        <f>SUMPRODUCT('Planilha '!D17:D21,'Planilha '!F17:F21,(1+'Planilha '!H17:H21))</f>
        <v>0</v>
      </c>
      <c r="G22" s="91">
        <f>'Planilha '!I22</f>
        <v>0</v>
      </c>
      <c r="H22" s="91">
        <f>SUMPRODUCT(H17:H21,$G17:$G21)</f>
        <v>0</v>
      </c>
      <c r="I22" s="91">
        <f>SUMPRODUCT(I17:I21,$G17:$G21)</f>
        <v>0</v>
      </c>
      <c r="J22" s="91">
        <f>SUMPRODUCT(J17:J21,$G17:$G21)</f>
        <v>0</v>
      </c>
      <c r="K22" s="110">
        <f>H22+I22+J22</f>
        <v>0</v>
      </c>
    </row>
    <row r="23" spans="1:11" ht="17.100000000000001" customHeight="1" x14ac:dyDescent="0.25">
      <c r="A23" s="101"/>
      <c r="B23" s="98"/>
      <c r="C23" s="147"/>
      <c r="D23" s="122"/>
      <c r="E23" s="91"/>
      <c r="F23" s="91"/>
      <c r="G23" s="91"/>
      <c r="H23" s="91"/>
      <c r="I23" s="91"/>
      <c r="J23" s="91"/>
      <c r="K23" s="110"/>
    </row>
    <row r="24" spans="1:11" ht="17.100000000000001" customHeight="1" x14ac:dyDescent="0.25">
      <c r="A24" s="111" t="s">
        <v>94</v>
      </c>
      <c r="B24" s="112" t="s">
        <v>86</v>
      </c>
      <c r="C24" s="148"/>
      <c r="D24" s="123"/>
      <c r="E24" s="91"/>
      <c r="F24" s="91"/>
      <c r="G24" s="91"/>
      <c r="H24" s="91"/>
      <c r="I24" s="91"/>
      <c r="J24" s="91"/>
      <c r="K24" s="110"/>
    </row>
    <row r="25" spans="1:11" ht="17.100000000000001" customHeight="1" x14ac:dyDescent="0.25">
      <c r="A25" s="101"/>
      <c r="B25" s="58" t="s">
        <v>185</v>
      </c>
      <c r="C25" s="149"/>
      <c r="D25" s="124"/>
      <c r="E25" s="91"/>
      <c r="F25" s="91"/>
      <c r="G25" s="91"/>
      <c r="H25" s="91"/>
      <c r="I25" s="91"/>
      <c r="J25" s="91"/>
      <c r="K25" s="110"/>
    </row>
    <row r="26" spans="1:11" ht="17.100000000000001" customHeight="1" x14ac:dyDescent="0.25">
      <c r="A26" s="66" t="s">
        <v>24</v>
      </c>
      <c r="B26" s="62" t="str">
        <f>'Planilha '!B26</f>
        <v>Corte e Aterro Mecanizado</v>
      </c>
      <c r="C26" s="60" t="s">
        <v>29</v>
      </c>
      <c r="D26" s="125">
        <f>'Planilha '!D26</f>
        <v>1500</v>
      </c>
      <c r="E26" s="92">
        <f>'Planilha '!D26</f>
        <v>1500</v>
      </c>
      <c r="F26" s="92">
        <f>'Planilha '!E26</f>
        <v>0</v>
      </c>
      <c r="G26" s="92">
        <f>'Planilha '!G26*(1+'Planilha '!H26)</f>
        <v>0</v>
      </c>
      <c r="H26" s="326"/>
      <c r="I26" s="326"/>
      <c r="J26" s="326"/>
      <c r="K26" s="109">
        <f>H26+I26+J26</f>
        <v>0</v>
      </c>
    </row>
    <row r="27" spans="1:11" ht="17.100000000000001" customHeight="1" x14ac:dyDescent="0.25">
      <c r="A27" s="66" t="s">
        <v>30</v>
      </c>
      <c r="B27" s="62" t="str">
        <f>'Planilha '!B27</f>
        <v>Acerto de Taludes</v>
      </c>
      <c r="C27" s="60" t="s">
        <v>29</v>
      </c>
      <c r="D27" s="125">
        <f>'Planilha '!D27</f>
        <v>1000</v>
      </c>
      <c r="E27" s="92">
        <f>'Planilha '!D27</f>
        <v>1000</v>
      </c>
      <c r="F27" s="92">
        <f>'Planilha '!E27</f>
        <v>0</v>
      </c>
      <c r="G27" s="92">
        <f>'Planilha '!G27*(1+'Planilha '!H27)</f>
        <v>0</v>
      </c>
      <c r="H27" s="326"/>
      <c r="I27" s="326"/>
      <c r="J27" s="326"/>
      <c r="K27" s="109">
        <f>H27+I27+J27</f>
        <v>0</v>
      </c>
    </row>
    <row r="28" spans="1:11" ht="17.100000000000001" customHeight="1" x14ac:dyDescent="0.25">
      <c r="A28" s="66"/>
      <c r="B28" s="58" t="s">
        <v>173</v>
      </c>
      <c r="C28" s="60"/>
      <c r="D28" s="125"/>
      <c r="E28" s="92"/>
      <c r="F28" s="92"/>
      <c r="G28" s="92"/>
      <c r="H28" s="92"/>
      <c r="I28" s="92"/>
      <c r="J28" s="92"/>
      <c r="K28" s="110"/>
    </row>
    <row r="29" spans="1:11" ht="17.100000000000001" customHeight="1" x14ac:dyDescent="0.25">
      <c r="A29" s="66" t="s">
        <v>31</v>
      </c>
      <c r="B29" s="62" t="str">
        <f>'Planilha '!B29</f>
        <v>Aterro mecanizado</v>
      </c>
      <c r="C29" s="60" t="s">
        <v>29</v>
      </c>
      <c r="D29" s="125">
        <f>'Planilha '!D29</f>
        <v>500</v>
      </c>
      <c r="E29" s="92">
        <f>'Planilha '!D29</f>
        <v>500</v>
      </c>
      <c r="F29" s="92">
        <f>'Planilha '!E29</f>
        <v>0</v>
      </c>
      <c r="G29" s="92">
        <f>'Planilha '!G29*(1+'Planilha '!H29)</f>
        <v>0</v>
      </c>
      <c r="H29" s="326"/>
      <c r="I29" s="326"/>
      <c r="J29" s="326"/>
      <c r="K29" s="109">
        <f>H29+I29+J29</f>
        <v>0</v>
      </c>
    </row>
    <row r="30" spans="1:11" ht="17.100000000000001" customHeight="1" x14ac:dyDescent="0.25">
      <c r="A30" s="66" t="s">
        <v>32</v>
      </c>
      <c r="B30" s="62" t="str">
        <f>'Planilha '!B30</f>
        <v>Compactação mecânica</v>
      </c>
      <c r="C30" s="60" t="s">
        <v>17</v>
      </c>
      <c r="D30" s="125">
        <f>'Planilha '!D30</f>
        <v>2100</v>
      </c>
      <c r="E30" s="92">
        <f>'Planilha '!D30</f>
        <v>2100</v>
      </c>
      <c r="F30" s="92">
        <f>'Planilha '!E30</f>
        <v>0</v>
      </c>
      <c r="G30" s="92">
        <f>'Planilha '!G30*(1+'Planilha '!H30)</f>
        <v>0</v>
      </c>
      <c r="H30" s="326"/>
      <c r="I30" s="326"/>
      <c r="J30" s="326"/>
      <c r="K30" s="109">
        <f>H30+I30+J30</f>
        <v>0</v>
      </c>
    </row>
    <row r="31" spans="1:11" ht="17.100000000000001" customHeight="1" x14ac:dyDescent="0.25">
      <c r="A31" s="66"/>
      <c r="B31" s="58" t="s">
        <v>174</v>
      </c>
      <c r="C31" s="60"/>
      <c r="D31" s="125"/>
      <c r="E31" s="92"/>
      <c r="F31" s="92"/>
      <c r="G31" s="92"/>
      <c r="H31" s="92"/>
      <c r="I31" s="92"/>
      <c r="J31" s="92"/>
      <c r="K31" s="110"/>
    </row>
    <row r="32" spans="1:11" ht="17.100000000000001" customHeight="1" x14ac:dyDescent="0.25">
      <c r="A32" s="46" t="s">
        <v>170</v>
      </c>
      <c r="B32" s="62" t="str">
        <f>'Planilha '!B32</f>
        <v xml:space="preserve">Escavação, carga, transporte e descarga de material de 1ª categoria até DMT=1km </v>
      </c>
      <c r="C32" s="61" t="s">
        <v>29</v>
      </c>
      <c r="D32" s="125">
        <f>'Planilha '!D32</f>
        <v>1200</v>
      </c>
      <c r="E32" s="92">
        <f>'Planilha '!D32</f>
        <v>1200</v>
      </c>
      <c r="F32" s="92">
        <f>'Planilha '!E32</f>
        <v>0</v>
      </c>
      <c r="G32" s="92">
        <f>'Planilha '!G32*(1+'Planilha '!H32)</f>
        <v>0</v>
      </c>
      <c r="H32" s="326"/>
      <c r="I32" s="326"/>
      <c r="J32" s="326"/>
      <c r="K32" s="109">
        <f>H32+I32+J32</f>
        <v>0</v>
      </c>
    </row>
    <row r="33" spans="1:11" s="3" customFormat="1" ht="17.100000000000001" customHeight="1" x14ac:dyDescent="0.25">
      <c r="A33" s="101"/>
      <c r="B33" s="83" t="s">
        <v>13</v>
      </c>
      <c r="C33" s="150"/>
      <c r="D33" s="122"/>
      <c r="E33" s="91">
        <f>SUMPRODUCT('Planilha '!D26:D32,'Planilha '!E26:E32,(1+'Planilha '!H26:H32))</f>
        <v>0</v>
      </c>
      <c r="F33" s="91">
        <f>SUMPRODUCT('Planilha '!D26:D32,'Planilha '!F26:F32,(1+'Planilha '!H26:H32))</f>
        <v>0</v>
      </c>
      <c r="G33" s="91">
        <f>SUM(G26:G32)</f>
        <v>0</v>
      </c>
      <c r="H33" s="91">
        <f>SUMPRODUCT(H26:H32,$G26:$G32)</f>
        <v>0</v>
      </c>
      <c r="I33" s="91">
        <f>SUMPRODUCT(I26:I32,$G26:$G32)</f>
        <v>0</v>
      </c>
      <c r="J33" s="91">
        <f>SUMPRODUCT(J26:J32,$G26:$G32)</f>
        <v>0</v>
      </c>
      <c r="K33" s="110">
        <f>H33+I33+J33</f>
        <v>0</v>
      </c>
    </row>
    <row r="34" spans="1:11" ht="17.100000000000001" customHeight="1" x14ac:dyDescent="0.25">
      <c r="A34" s="101"/>
      <c r="B34" s="134"/>
      <c r="C34" s="151"/>
      <c r="D34" s="122"/>
      <c r="E34" s="91"/>
      <c r="F34" s="91"/>
      <c r="G34" s="91"/>
      <c r="H34" s="91"/>
      <c r="I34" s="91"/>
      <c r="J34" s="91"/>
      <c r="K34" s="110"/>
    </row>
    <row r="35" spans="1:11" ht="17.100000000000001" customHeight="1" x14ac:dyDescent="0.25">
      <c r="A35" s="101" t="s">
        <v>96</v>
      </c>
      <c r="B35" s="131" t="s">
        <v>97</v>
      </c>
      <c r="C35" s="152"/>
      <c r="D35" s="122"/>
      <c r="E35" s="91"/>
      <c r="F35" s="91"/>
      <c r="G35" s="91"/>
      <c r="H35" s="91"/>
      <c r="I35" s="91"/>
      <c r="J35" s="91"/>
      <c r="K35" s="110"/>
    </row>
    <row r="36" spans="1:11" ht="17.100000000000001" customHeight="1" x14ac:dyDescent="0.25">
      <c r="A36" s="66" t="s">
        <v>33</v>
      </c>
      <c r="B36" s="135" t="str">
        <f>'Planilha '!B36</f>
        <v>Escavação de estacas de Ø = 25cm (incluso escavação, concreto 20Mpa e ferragens)</v>
      </c>
      <c r="C36" s="153"/>
      <c r="D36" s="121"/>
      <c r="E36" s="92">
        <f>'Planilha '!E36</f>
        <v>0</v>
      </c>
      <c r="F36" s="92">
        <f>'Planilha '!F36</f>
        <v>0</v>
      </c>
      <c r="G36" s="92">
        <f>'Planilha '!G36*(1+'Planilha '!H36)</f>
        <v>0</v>
      </c>
      <c r="H36" s="326"/>
      <c r="I36" s="326"/>
      <c r="J36" s="326"/>
      <c r="K36" s="109">
        <f>H36+I36+J36</f>
        <v>0</v>
      </c>
    </row>
    <row r="37" spans="1:11" ht="17.100000000000001" customHeight="1" x14ac:dyDescent="0.25">
      <c r="A37" s="66" t="s">
        <v>206</v>
      </c>
      <c r="B37" s="135" t="str">
        <f>'Planilha '!B37</f>
        <v>Sapatas           {formas de chp. De mad. res. # = 14mm + sarrafo e pregos</v>
      </c>
      <c r="C37" s="153"/>
      <c r="D37" s="121"/>
      <c r="E37" s="92">
        <f>'Planilha '!E37</f>
        <v>0</v>
      </c>
      <c r="F37" s="92">
        <f>'Planilha '!F37</f>
        <v>0</v>
      </c>
      <c r="G37" s="92">
        <f>'Planilha '!G37*(1+'Planilha '!H37)</f>
        <v>0</v>
      </c>
      <c r="H37" s="326"/>
      <c r="I37" s="326"/>
      <c r="J37" s="326"/>
      <c r="K37" s="109">
        <f>H37+I37+J37</f>
        <v>0</v>
      </c>
    </row>
    <row r="38" spans="1:11" ht="17.100000000000001" customHeight="1" x14ac:dyDescent="0.25">
      <c r="A38" s="66" t="s">
        <v>207</v>
      </c>
      <c r="B38" s="135" t="str">
        <f>'Planilha '!B38</f>
        <v xml:space="preserve">                        {aço + arame recozido nº 18</v>
      </c>
      <c r="C38" s="153"/>
      <c r="D38" s="121"/>
      <c r="E38" s="92">
        <f>'Planilha '!E38</f>
        <v>0</v>
      </c>
      <c r="F38" s="92">
        <f>'Planilha '!F38</f>
        <v>0</v>
      </c>
      <c r="G38" s="92">
        <f>'Planilha '!G38*(1+'Planilha '!H38)</f>
        <v>0</v>
      </c>
      <c r="H38" s="326"/>
      <c r="I38" s="326"/>
      <c r="J38" s="326"/>
      <c r="K38" s="109">
        <f>H38+I38+J38</f>
        <v>0</v>
      </c>
    </row>
    <row r="39" spans="1:11" ht="17.100000000000001" customHeight="1" x14ac:dyDescent="0.25">
      <c r="A39" s="66" t="s">
        <v>208</v>
      </c>
      <c r="B39" s="135" t="str">
        <f>'Planilha '!B39</f>
        <v xml:space="preserve">                        {concreto    fck = 25MPa</v>
      </c>
      <c r="C39" s="153"/>
      <c r="D39" s="121"/>
      <c r="E39" s="92">
        <f>'Planilha '!E39</f>
        <v>0</v>
      </c>
      <c r="F39" s="92">
        <f>'Planilha '!F39</f>
        <v>0</v>
      </c>
      <c r="G39" s="92">
        <f>'Planilha '!G39*(1+'Planilha '!H39)</f>
        <v>0</v>
      </c>
      <c r="H39" s="326"/>
      <c r="I39" s="326"/>
      <c r="J39" s="326"/>
      <c r="K39" s="109">
        <f>H39+I39+J39</f>
        <v>0</v>
      </c>
    </row>
    <row r="40" spans="1:11" ht="17.100000000000001" customHeight="1" x14ac:dyDescent="0.25">
      <c r="A40" s="101"/>
      <c r="B40" s="136" t="s">
        <v>13</v>
      </c>
      <c r="C40" s="127"/>
      <c r="D40" s="122"/>
      <c r="E40" s="91">
        <f>SUMPRODUCT('Planilha '!D36:D39,'Planilha '!E36:E39,(1+'Planilha '!H36:H39))</f>
        <v>0</v>
      </c>
      <c r="F40" s="91">
        <f>SUMPRODUCT('Planilha '!D36:D39,'Planilha '!F36:F39,(1+'Planilha '!H36:H39))</f>
        <v>0</v>
      </c>
      <c r="G40" s="91">
        <f>SUM(G36:G39)</f>
        <v>0</v>
      </c>
      <c r="H40" s="91">
        <f>SUMPRODUCT($G36:$G39,H36:H39)</f>
        <v>0</v>
      </c>
      <c r="I40" s="91">
        <f>SUMPRODUCT($G36:$G39,I36:I39)</f>
        <v>0</v>
      </c>
      <c r="J40" s="91">
        <f>SUMPRODUCT($G36:$G39,J36:J39)</f>
        <v>0</v>
      </c>
      <c r="K40" s="110">
        <f>H40+I40+J40</f>
        <v>0</v>
      </c>
    </row>
    <row r="41" spans="1:11" ht="17.100000000000001" customHeight="1" x14ac:dyDescent="0.25">
      <c r="A41" s="101"/>
      <c r="B41" s="134"/>
      <c r="C41" s="151"/>
      <c r="D41" s="122"/>
      <c r="E41" s="91"/>
      <c r="F41" s="91"/>
      <c r="G41" s="91"/>
      <c r="H41" s="91"/>
      <c r="I41" s="91"/>
      <c r="J41" s="91"/>
      <c r="K41" s="110"/>
    </row>
    <row r="42" spans="1:11" ht="17.100000000000001" customHeight="1" x14ac:dyDescent="0.25">
      <c r="A42" s="101" t="s">
        <v>98</v>
      </c>
      <c r="B42" s="131" t="s">
        <v>99</v>
      </c>
      <c r="C42" s="152"/>
      <c r="D42" s="122"/>
      <c r="E42" s="91"/>
      <c r="F42" s="91"/>
      <c r="G42" s="91"/>
      <c r="H42" s="91"/>
      <c r="I42" s="91"/>
      <c r="J42" s="91"/>
      <c r="K42" s="110"/>
    </row>
    <row r="43" spans="1:11" ht="17.100000000000001" customHeight="1" x14ac:dyDescent="0.25">
      <c r="A43" s="66" t="str">
        <f>'Planilha '!A161</f>
        <v>24.1</v>
      </c>
      <c r="B43" s="135" t="str">
        <f>'Planilha '!B43</f>
        <v>Não se aplica</v>
      </c>
      <c r="C43" s="153"/>
      <c r="D43" s="121"/>
      <c r="E43" s="92"/>
      <c r="F43" s="92"/>
      <c r="G43" s="92"/>
      <c r="H43" s="93"/>
      <c r="I43" s="93"/>
      <c r="J43" s="93"/>
      <c r="K43" s="109">
        <f>H43+I43+J43</f>
        <v>0</v>
      </c>
    </row>
    <row r="44" spans="1:11" ht="17.100000000000001" customHeight="1" x14ac:dyDescent="0.25">
      <c r="A44" s="101"/>
      <c r="B44" s="137" t="s">
        <v>13</v>
      </c>
      <c r="C44" s="152"/>
      <c r="D44" s="122"/>
      <c r="E44" s="91">
        <f>'Planilha '!E44</f>
        <v>0</v>
      </c>
      <c r="F44" s="91">
        <f>'Planilha '!F44</f>
        <v>0</v>
      </c>
      <c r="G44" s="91">
        <f>'Planilha '!G44</f>
        <v>0</v>
      </c>
      <c r="H44" s="91">
        <v>0</v>
      </c>
      <c r="I44" s="91">
        <v>0</v>
      </c>
      <c r="J44" s="91">
        <v>0</v>
      </c>
      <c r="K44" s="110">
        <f>H44+I44+J44</f>
        <v>0</v>
      </c>
    </row>
    <row r="45" spans="1:11" ht="17.100000000000001" customHeight="1" x14ac:dyDescent="0.25">
      <c r="A45" s="101"/>
      <c r="B45" s="113"/>
      <c r="C45" s="152"/>
      <c r="D45" s="122"/>
      <c r="E45" s="91"/>
      <c r="F45" s="91"/>
      <c r="G45" s="91"/>
      <c r="H45" s="91"/>
      <c r="I45" s="91"/>
      <c r="J45" s="91"/>
      <c r="K45" s="110"/>
    </row>
    <row r="46" spans="1:11" ht="17.100000000000001" customHeight="1" x14ac:dyDescent="0.25">
      <c r="A46" s="101" t="s">
        <v>100</v>
      </c>
      <c r="B46" s="131" t="s">
        <v>101</v>
      </c>
      <c r="C46" s="152"/>
      <c r="D46" s="122"/>
      <c r="E46" s="91"/>
      <c r="F46" s="91"/>
      <c r="G46" s="91"/>
      <c r="H46" s="91"/>
      <c r="I46" s="91"/>
      <c r="J46" s="91"/>
      <c r="K46" s="110"/>
    </row>
    <row r="47" spans="1:11" s="1" customFormat="1" ht="17.100000000000001" customHeight="1" x14ac:dyDescent="0.25">
      <c r="A47" s="66" t="s">
        <v>38</v>
      </c>
      <c r="B47" s="188" t="str">
        <f>'Planilha '!B47</f>
        <v>Vigas               {formas de chp. de mad. res. # = 14mm + sarrafo e pregos</v>
      </c>
      <c r="C47" s="154"/>
      <c r="D47" s="121"/>
      <c r="E47" s="242">
        <f>'Planilha '!E47</f>
        <v>0</v>
      </c>
      <c r="F47" s="92">
        <f>'Planilha '!F47</f>
        <v>0</v>
      </c>
      <c r="G47" s="92">
        <f>'Planilha '!G47*(1+'Planilha '!H47)</f>
        <v>0</v>
      </c>
      <c r="H47" s="326"/>
      <c r="I47" s="326"/>
      <c r="J47" s="326"/>
      <c r="K47" s="109">
        <f>H47+I47+J47</f>
        <v>0</v>
      </c>
    </row>
    <row r="48" spans="1:11" s="1" customFormat="1" ht="17.100000000000001" customHeight="1" x14ac:dyDescent="0.25">
      <c r="A48" s="66" t="s">
        <v>217</v>
      </c>
      <c r="B48" s="188" t="str">
        <f>'Planilha '!B48</f>
        <v xml:space="preserve">                       {aço + arame recozido nº 18</v>
      </c>
      <c r="C48" s="154"/>
      <c r="D48" s="187"/>
      <c r="E48" s="242">
        <f>'Planilha '!E48</f>
        <v>0</v>
      </c>
      <c r="F48" s="92">
        <f>'Planilha '!F48</f>
        <v>0</v>
      </c>
      <c r="G48" s="92">
        <f>'Planilha '!G48*(1+'Planilha '!H48)</f>
        <v>0</v>
      </c>
      <c r="H48" s="326"/>
      <c r="I48" s="326"/>
      <c r="J48" s="326"/>
      <c r="K48" s="109">
        <f>H48+I48+J48</f>
        <v>0</v>
      </c>
    </row>
    <row r="49" spans="1:11" s="1" customFormat="1" ht="17.100000000000001" customHeight="1" x14ac:dyDescent="0.25">
      <c r="A49" s="66" t="s">
        <v>218</v>
      </c>
      <c r="B49" s="188" t="str">
        <f>'Planilha '!B49</f>
        <v xml:space="preserve">                       {concreto    fck = 25MPa</v>
      </c>
      <c r="C49" s="154"/>
      <c r="D49" s="187"/>
      <c r="E49" s="242">
        <f>'Planilha '!E49</f>
        <v>0</v>
      </c>
      <c r="F49" s="92">
        <f>'Planilha '!F49</f>
        <v>0</v>
      </c>
      <c r="G49" s="92">
        <f>'Planilha '!G49*(1+'Planilha '!H49)</f>
        <v>0</v>
      </c>
      <c r="H49" s="326"/>
      <c r="I49" s="326"/>
      <c r="J49" s="326"/>
      <c r="K49" s="109">
        <f>H49+I49+J49</f>
        <v>0</v>
      </c>
    </row>
    <row r="50" spans="1:11" s="3" customFormat="1" ht="17.100000000000001" customHeight="1" x14ac:dyDescent="0.25">
      <c r="A50" s="111"/>
      <c r="B50" s="53" t="s">
        <v>212</v>
      </c>
      <c r="C50" s="152"/>
      <c r="D50" s="123"/>
      <c r="E50" s="127"/>
      <c r="F50" s="91"/>
      <c r="G50" s="91"/>
      <c r="H50" s="94"/>
      <c r="I50" s="94"/>
      <c r="J50" s="94"/>
      <c r="K50" s="109"/>
    </row>
    <row r="51" spans="1:11" s="1" customFormat="1" ht="17.100000000000001" customHeight="1" x14ac:dyDescent="0.25">
      <c r="A51" s="186" t="s">
        <v>219</v>
      </c>
      <c r="B51" s="188" t="str">
        <f>'Planilha '!B51</f>
        <v>Escada          {formas de chp. de mad. res. # = 14mm + sarrafo e pregos</v>
      </c>
      <c r="C51" s="154"/>
      <c r="D51" s="187"/>
      <c r="E51" s="242">
        <f>'Planilha '!E51</f>
        <v>0</v>
      </c>
      <c r="F51" s="92">
        <f>'Planilha '!F51</f>
        <v>0</v>
      </c>
      <c r="G51" s="92">
        <f>'Planilha '!G51*(1+'Planilha '!H51)</f>
        <v>0</v>
      </c>
      <c r="H51" s="326"/>
      <c r="I51" s="326"/>
      <c r="J51" s="326"/>
      <c r="K51" s="109">
        <f>H51+I51+J51</f>
        <v>0</v>
      </c>
    </row>
    <row r="52" spans="1:11" s="1" customFormat="1" ht="17.100000000000001" customHeight="1" x14ac:dyDescent="0.25">
      <c r="A52" s="186" t="s">
        <v>220</v>
      </c>
      <c r="B52" s="248" t="str">
        <f>'Planilha '!B52</f>
        <v xml:space="preserve">                     {aço + arame recozido nº 18</v>
      </c>
      <c r="C52" s="249"/>
      <c r="D52" s="187"/>
      <c r="E52" s="250">
        <f>'Planilha '!E52</f>
        <v>0</v>
      </c>
      <c r="F52" s="251">
        <f>'Planilha '!F52</f>
        <v>0</v>
      </c>
      <c r="G52" s="251">
        <f>'Planilha '!G52*(1+'Planilha '!H52)</f>
        <v>0</v>
      </c>
      <c r="H52" s="328"/>
      <c r="I52" s="328"/>
      <c r="J52" s="328"/>
      <c r="K52" s="252">
        <f>H52+I52+J52</f>
        <v>0</v>
      </c>
    </row>
    <row r="53" spans="1:11" s="3" customFormat="1" ht="17.100000000000001" customHeight="1" thickBot="1" x14ac:dyDescent="0.3">
      <c r="A53" s="234" t="s">
        <v>221</v>
      </c>
      <c r="B53" s="201" t="str">
        <f>'Planilha '!B53</f>
        <v xml:space="preserve">                     {concreto    fck = 25MPa</v>
      </c>
      <c r="C53" s="236"/>
      <c r="D53" s="260"/>
      <c r="E53" s="261">
        <f>'Planilha '!E53</f>
        <v>0</v>
      </c>
      <c r="F53" s="262">
        <f>'Planilha '!F53</f>
        <v>0</v>
      </c>
      <c r="G53" s="262">
        <f>'Planilha '!G53*(1+'Planilha '!H53)</f>
        <v>0</v>
      </c>
      <c r="H53" s="329"/>
      <c r="I53" s="330"/>
      <c r="J53" s="329"/>
      <c r="K53" s="263">
        <f>H53+I53+J53</f>
        <v>0</v>
      </c>
    </row>
    <row r="54" spans="1:11" s="1" customFormat="1" ht="17.100000000000001" customHeight="1" thickTop="1" x14ac:dyDescent="0.25">
      <c r="A54" s="264"/>
      <c r="B54" s="265" t="s">
        <v>215</v>
      </c>
      <c r="C54" s="231"/>
      <c r="D54" s="266"/>
      <c r="E54" s="267"/>
      <c r="F54" s="268"/>
      <c r="G54" s="268"/>
      <c r="H54" s="269"/>
      <c r="I54" s="269"/>
      <c r="J54" s="269"/>
      <c r="K54" s="270"/>
    </row>
    <row r="55" spans="1:11" s="1" customFormat="1" ht="17.100000000000001" customHeight="1" x14ac:dyDescent="0.25">
      <c r="A55" s="253" t="s">
        <v>222</v>
      </c>
      <c r="B55" s="254" t="str">
        <f>'Planilha '!B55</f>
        <v>Escada          {formas de chp. de mad. res. # = 14mm + sarrafo e pregos</v>
      </c>
      <c r="C55" s="255"/>
      <c r="D55" s="256"/>
      <c r="E55" s="257">
        <f>'Planilha '!E55</f>
        <v>0</v>
      </c>
      <c r="F55" s="258">
        <f>'Planilha '!F55</f>
        <v>0</v>
      </c>
      <c r="G55" s="258">
        <f>'Planilha '!G55*(1+'Planilha '!H55)</f>
        <v>0</v>
      </c>
      <c r="H55" s="331"/>
      <c r="I55" s="331"/>
      <c r="J55" s="331"/>
      <c r="K55" s="259">
        <f>H55+I55+J55</f>
        <v>0</v>
      </c>
    </row>
    <row r="56" spans="1:11" s="1" customFormat="1" ht="17.100000000000001" customHeight="1" x14ac:dyDescent="0.25">
      <c r="A56" s="186" t="s">
        <v>223</v>
      </c>
      <c r="B56" s="188" t="str">
        <f>'Planilha '!B56</f>
        <v xml:space="preserve">                     {aço + arame recozido nº 18</v>
      </c>
      <c r="C56" s="154"/>
      <c r="D56" s="187"/>
      <c r="E56" s="242">
        <f>'Planilha '!E56</f>
        <v>0</v>
      </c>
      <c r="F56" s="92">
        <f>'Planilha '!F56</f>
        <v>0</v>
      </c>
      <c r="G56" s="92">
        <f>'Planilha '!G56*(1+'Planilha '!H56)</f>
        <v>0</v>
      </c>
      <c r="H56" s="326"/>
      <c r="I56" s="326"/>
      <c r="J56" s="326"/>
      <c r="K56" s="109">
        <f>H56+I56+J56</f>
        <v>0</v>
      </c>
    </row>
    <row r="57" spans="1:11" s="1" customFormat="1" ht="17.100000000000001" customHeight="1" x14ac:dyDescent="0.25">
      <c r="A57" s="186" t="s">
        <v>224</v>
      </c>
      <c r="B57" s="188" t="str">
        <f>'Planilha '!B57</f>
        <v xml:space="preserve">                     {concreto    fck = 25MPa</v>
      </c>
      <c r="C57" s="154"/>
      <c r="D57" s="187"/>
      <c r="E57" s="242">
        <f>'Planilha '!E57</f>
        <v>0</v>
      </c>
      <c r="F57" s="92">
        <f>'Planilha '!F57</f>
        <v>0</v>
      </c>
      <c r="G57" s="92">
        <f>'Planilha '!G57*(1+'Planilha '!H57)</f>
        <v>0</v>
      </c>
      <c r="H57" s="326"/>
      <c r="I57" s="326"/>
      <c r="J57" s="326"/>
      <c r="K57" s="109">
        <f>H57+I57+J57</f>
        <v>0</v>
      </c>
    </row>
    <row r="58" spans="1:11" ht="17.100000000000001" customHeight="1" x14ac:dyDescent="0.25">
      <c r="A58" s="111"/>
      <c r="B58" s="138" t="s">
        <v>13</v>
      </c>
      <c r="C58" s="152"/>
      <c r="D58" s="123"/>
      <c r="E58" s="127">
        <f>SUMPRODUCT('Planilha '!D47:D57,'Planilha '!E47:E57,(1+'Planilha '!H47:H57))</f>
        <v>0</v>
      </c>
      <c r="F58" s="91">
        <f>SUMPRODUCT('Planilha '!D47:D57,'Planilha '!F47:F57,(1+'Planilha '!H47:H57))</f>
        <v>0</v>
      </c>
      <c r="G58" s="91">
        <f>SUM(G47:G57)</f>
        <v>0</v>
      </c>
      <c r="H58" s="91">
        <f>SUMPRODUCT($G47:$G57,H47:H57)</f>
        <v>0</v>
      </c>
      <c r="I58" s="91">
        <f>SUMPRODUCT($G47:$G57,I47:I57)</f>
        <v>0</v>
      </c>
      <c r="J58" s="91">
        <f>SUMPRODUCT($G47:$G57,J47:J57)</f>
        <v>0</v>
      </c>
      <c r="K58" s="110">
        <f>H58+I58+J58</f>
        <v>0</v>
      </c>
    </row>
    <row r="59" spans="1:11" ht="17.100000000000001" customHeight="1" x14ac:dyDescent="0.25">
      <c r="A59" s="101"/>
      <c r="B59" s="139"/>
      <c r="C59" s="152"/>
      <c r="D59" s="141"/>
      <c r="E59" s="115"/>
      <c r="F59" s="116"/>
      <c r="G59" s="91"/>
      <c r="H59" s="91"/>
      <c r="I59" s="91"/>
      <c r="J59" s="91"/>
      <c r="K59" s="110"/>
    </row>
    <row r="60" spans="1:11" ht="17.100000000000001" customHeight="1" x14ac:dyDescent="0.25">
      <c r="A60" s="101" t="s">
        <v>102</v>
      </c>
      <c r="B60" s="131" t="s">
        <v>103</v>
      </c>
      <c r="C60" s="152"/>
      <c r="D60" s="141"/>
      <c r="E60" s="115"/>
      <c r="F60" s="116"/>
      <c r="G60" s="91"/>
      <c r="H60" s="91"/>
      <c r="I60" s="91"/>
      <c r="J60" s="91"/>
      <c r="K60" s="110"/>
    </row>
    <row r="61" spans="1:11" s="1" customFormat="1" ht="17.100000000000001" customHeight="1" x14ac:dyDescent="0.25">
      <c r="A61" s="66" t="s">
        <v>40</v>
      </c>
      <c r="B61" s="140" t="str">
        <f>'Planilha '!B61</f>
        <v xml:space="preserve">Alvenaria em bloco cerâmico furado 19x19x39cm 1vez  (largura=19cm)+arg. de assent. </v>
      </c>
      <c r="C61" s="154"/>
      <c r="D61" s="142"/>
      <c r="E61" s="92">
        <f>'Planilha '!E61</f>
        <v>0</v>
      </c>
      <c r="F61" s="92">
        <f>'Planilha '!F61</f>
        <v>0</v>
      </c>
      <c r="G61" s="92">
        <f>'Planilha '!G61*(1+'Planilha '!H61)</f>
        <v>0</v>
      </c>
      <c r="H61" s="326"/>
      <c r="I61" s="326"/>
      <c r="J61" s="326"/>
      <c r="K61" s="109">
        <f>H61+I61+J61</f>
        <v>0</v>
      </c>
    </row>
    <row r="62" spans="1:11" ht="17.100000000000001" customHeight="1" x14ac:dyDescent="0.25">
      <c r="A62" s="101"/>
      <c r="B62" s="131" t="s">
        <v>13</v>
      </c>
      <c r="C62" s="152"/>
      <c r="D62" s="141"/>
      <c r="E62" s="91">
        <f>('Planilha '!D61*'Planilha '!E61)*(1+'Planilha '!H61)</f>
        <v>0</v>
      </c>
      <c r="F62" s="91">
        <f>('Planilha '!D61*'Planilha '!F61)*(1+'Planilha '!H61)</f>
        <v>0</v>
      </c>
      <c r="G62" s="91">
        <f>SUM(G61)</f>
        <v>0</v>
      </c>
      <c r="H62" s="91">
        <f>$G61*H61</f>
        <v>0</v>
      </c>
      <c r="I62" s="91">
        <f>$G61*I61</f>
        <v>0</v>
      </c>
      <c r="J62" s="91">
        <f>$G61*J61</f>
        <v>0</v>
      </c>
      <c r="K62" s="110">
        <f>H62+I62+J62</f>
        <v>0</v>
      </c>
    </row>
    <row r="63" spans="1:11" ht="17.100000000000001" customHeight="1" x14ac:dyDescent="0.25">
      <c r="A63" s="101"/>
      <c r="B63" s="139"/>
      <c r="C63" s="155"/>
      <c r="D63" s="141"/>
      <c r="E63" s="115"/>
      <c r="F63" s="116"/>
      <c r="G63" s="91"/>
      <c r="H63" s="91"/>
      <c r="I63" s="91"/>
      <c r="J63" s="91"/>
      <c r="K63" s="110"/>
    </row>
    <row r="64" spans="1:11" ht="17.100000000000001" customHeight="1" x14ac:dyDescent="0.25">
      <c r="A64" s="101" t="s">
        <v>104</v>
      </c>
      <c r="B64" s="58" t="s">
        <v>105</v>
      </c>
      <c r="C64" s="156"/>
      <c r="D64" s="126"/>
      <c r="E64" s="115"/>
      <c r="F64" s="116"/>
      <c r="G64" s="91"/>
      <c r="H64" s="91"/>
      <c r="I64" s="91"/>
      <c r="J64" s="91"/>
      <c r="K64" s="110"/>
    </row>
    <row r="65" spans="1:11" s="1" customFormat="1" ht="17.100000000000001" customHeight="1" x14ac:dyDescent="0.25">
      <c r="A65" s="66" t="s">
        <v>43</v>
      </c>
      <c r="B65" s="117" t="str">
        <f>'Planilha '!B65</f>
        <v>Guarda corpo  em tubo de aço preto  Ø = 50mm + acessórios de montagem</v>
      </c>
      <c r="C65" s="48" t="s">
        <v>34</v>
      </c>
      <c r="D65" s="68"/>
      <c r="E65" s="118">
        <f>'Planilha '!E65</f>
        <v>0</v>
      </c>
      <c r="F65" s="118">
        <f>'Planilha '!F65</f>
        <v>0</v>
      </c>
      <c r="G65" s="92">
        <f>'Planilha '!G65*(1+'Planilha '!H65)</f>
        <v>0</v>
      </c>
      <c r="H65" s="326"/>
      <c r="I65" s="326"/>
      <c r="J65" s="326"/>
      <c r="K65" s="109">
        <f>H65+I65+J65</f>
        <v>0</v>
      </c>
    </row>
    <row r="66" spans="1:11" s="1" customFormat="1" ht="17.100000000000001" customHeight="1" x14ac:dyDescent="0.25">
      <c r="A66" s="66" t="s">
        <v>44</v>
      </c>
      <c r="B66" s="117" t="str">
        <f>'Planilha '!B66</f>
        <v>Corrimão "duplo" tub. NBR-9050+acessórios de montagem(rampa, escadas e DSG)</v>
      </c>
      <c r="C66" s="48" t="s">
        <v>34</v>
      </c>
      <c r="D66" s="68"/>
      <c r="E66" s="118">
        <f>'Planilha '!E66</f>
        <v>0</v>
      </c>
      <c r="F66" s="118">
        <f>'Planilha '!F66</f>
        <v>0</v>
      </c>
      <c r="G66" s="92">
        <f>'Planilha '!G66*(1+'Planilha '!H66)</f>
        <v>0</v>
      </c>
      <c r="H66" s="326"/>
      <c r="I66" s="326"/>
      <c r="J66" s="326"/>
      <c r="K66" s="109">
        <f>H66+I66+J66</f>
        <v>0</v>
      </c>
    </row>
    <row r="67" spans="1:11" ht="17.100000000000001" customHeight="1" x14ac:dyDescent="0.25">
      <c r="A67" s="101"/>
      <c r="B67" s="58" t="s">
        <v>13</v>
      </c>
      <c r="C67" s="156"/>
      <c r="D67" s="126"/>
      <c r="E67" s="115">
        <f>SUMPRODUCT('Planilha '!D65:D66,'Planilha '!E65:E66,(1+'Planilha '!H65:H66))</f>
        <v>0</v>
      </c>
      <c r="F67" s="116">
        <f>SUMPRODUCT('Planilha '!D65:D66,'Planilha '!F65:F66,(1+'Planilha '!H65:H66))</f>
        <v>0</v>
      </c>
      <c r="G67" s="91">
        <f>SUM(G65:G66)</f>
        <v>0</v>
      </c>
      <c r="H67" s="91">
        <f>SUMPRODUCT(H65:H66,$G65:$G66)</f>
        <v>0</v>
      </c>
      <c r="I67" s="91">
        <f>SUMPRODUCT(I65:I66,$G65:$G66)</f>
        <v>0</v>
      </c>
      <c r="J67" s="91">
        <f>SUMPRODUCT(J65:J66,$G65:$G66)</f>
        <v>0</v>
      </c>
      <c r="K67" s="110">
        <f>H67+I67+J67</f>
        <v>0</v>
      </c>
    </row>
    <row r="68" spans="1:11" ht="17.100000000000001" customHeight="1" x14ac:dyDescent="0.25">
      <c r="A68" s="101"/>
      <c r="B68" s="114"/>
      <c r="C68" s="54"/>
      <c r="D68" s="126"/>
      <c r="E68" s="115"/>
      <c r="F68" s="116"/>
      <c r="G68" s="91"/>
      <c r="H68" s="91"/>
      <c r="I68" s="91"/>
      <c r="J68" s="91"/>
      <c r="K68" s="110"/>
    </row>
    <row r="69" spans="1:11" ht="17.100000000000001" customHeight="1" x14ac:dyDescent="0.25">
      <c r="A69" s="52" t="s">
        <v>106</v>
      </c>
      <c r="B69" s="58" t="s">
        <v>84</v>
      </c>
      <c r="C69" s="156"/>
      <c r="D69" s="126"/>
      <c r="E69" s="115"/>
      <c r="F69" s="116"/>
      <c r="G69" s="91"/>
      <c r="H69" s="91"/>
      <c r="I69" s="91"/>
      <c r="J69" s="91"/>
      <c r="K69" s="110"/>
    </row>
    <row r="70" spans="1:11" s="1" customFormat="1" ht="17.100000000000001" customHeight="1" x14ac:dyDescent="0.25">
      <c r="A70" s="66" t="s">
        <v>45</v>
      </c>
      <c r="B70" s="117" t="str">
        <f>'Planilha '!B70</f>
        <v>Não se aplica</v>
      </c>
      <c r="C70" s="48"/>
      <c r="D70" s="68"/>
      <c r="E70" s="92"/>
      <c r="F70" s="92"/>
      <c r="G70" s="92"/>
      <c r="H70" s="93"/>
      <c r="I70" s="93"/>
      <c r="J70" s="93"/>
      <c r="K70" s="109">
        <f>H70+I70+J70</f>
        <v>0</v>
      </c>
    </row>
    <row r="71" spans="1:11" s="3" customFormat="1" ht="17.100000000000001" customHeight="1" x14ac:dyDescent="0.25">
      <c r="A71" s="101"/>
      <c r="B71" s="53" t="s">
        <v>13</v>
      </c>
      <c r="C71" s="156"/>
      <c r="D71" s="126"/>
      <c r="E71" s="91">
        <f>'Planilha '!E71</f>
        <v>0</v>
      </c>
      <c r="F71" s="91">
        <f>'Planilha '!F71</f>
        <v>0</v>
      </c>
      <c r="G71" s="91">
        <f>'Planilha '!G71</f>
        <v>0</v>
      </c>
      <c r="H71" s="91">
        <v>0</v>
      </c>
      <c r="I71" s="91">
        <v>0</v>
      </c>
      <c r="J71" s="91">
        <v>0</v>
      </c>
      <c r="K71" s="110">
        <f>H71+I71+J71</f>
        <v>0</v>
      </c>
    </row>
    <row r="72" spans="1:11" s="1" customFormat="1" ht="17.100000000000001" customHeight="1" x14ac:dyDescent="0.25">
      <c r="A72" s="66"/>
      <c r="B72" s="117"/>
      <c r="C72" s="48"/>
      <c r="D72" s="68"/>
      <c r="E72" s="118"/>
      <c r="F72" s="119"/>
      <c r="G72" s="92"/>
      <c r="H72" s="92"/>
      <c r="I72" s="92"/>
      <c r="J72" s="92"/>
      <c r="K72" s="110"/>
    </row>
    <row r="73" spans="1:11" s="3" customFormat="1" ht="17.100000000000001" customHeight="1" x14ac:dyDescent="0.25">
      <c r="A73" s="52" t="s">
        <v>107</v>
      </c>
      <c r="B73" s="58" t="s">
        <v>108</v>
      </c>
      <c r="C73" s="156"/>
      <c r="D73" s="126"/>
      <c r="E73" s="115"/>
      <c r="F73" s="116"/>
      <c r="G73" s="91"/>
      <c r="H73" s="91"/>
      <c r="I73" s="91"/>
      <c r="J73" s="91"/>
      <c r="K73" s="110"/>
    </row>
    <row r="74" spans="1:11" s="1" customFormat="1" ht="17.100000000000001" customHeight="1" x14ac:dyDescent="0.25">
      <c r="A74" s="66" t="s">
        <v>48</v>
      </c>
      <c r="B74" s="117" t="str">
        <f>'Planilha '!B74</f>
        <v>Não se aplica</v>
      </c>
      <c r="C74" s="48"/>
      <c r="D74" s="68"/>
      <c r="E74" s="92"/>
      <c r="F74" s="92"/>
      <c r="G74" s="92"/>
      <c r="H74" s="93"/>
      <c r="I74" s="93"/>
      <c r="J74" s="93"/>
      <c r="K74" s="109">
        <f>H74+I74+J74</f>
        <v>0</v>
      </c>
    </row>
    <row r="75" spans="1:11" s="3" customFormat="1" ht="17.100000000000001" customHeight="1" x14ac:dyDescent="0.25">
      <c r="A75" s="101"/>
      <c r="B75" s="53" t="s">
        <v>13</v>
      </c>
      <c r="C75" s="156"/>
      <c r="D75" s="126"/>
      <c r="E75" s="91">
        <f>'Planilha '!E75</f>
        <v>0</v>
      </c>
      <c r="F75" s="91">
        <f>'Planilha '!F75</f>
        <v>0</v>
      </c>
      <c r="G75" s="91">
        <f>'Planilha '!G75</f>
        <v>0</v>
      </c>
      <c r="H75" s="91">
        <v>0</v>
      </c>
      <c r="I75" s="91">
        <v>0</v>
      </c>
      <c r="J75" s="91">
        <v>0</v>
      </c>
      <c r="K75" s="110">
        <f>H75+I75+J75</f>
        <v>0</v>
      </c>
    </row>
    <row r="76" spans="1:11" s="1" customFormat="1" ht="17.100000000000001" customHeight="1" x14ac:dyDescent="0.25">
      <c r="A76" s="66"/>
      <c r="B76" s="117"/>
      <c r="C76" s="48"/>
      <c r="D76" s="68"/>
      <c r="E76" s="118"/>
      <c r="F76" s="119"/>
      <c r="G76" s="92"/>
      <c r="H76" s="92"/>
      <c r="I76" s="92"/>
      <c r="J76" s="92"/>
      <c r="K76" s="110"/>
    </row>
    <row r="77" spans="1:11" s="3" customFormat="1" ht="17.100000000000001" customHeight="1" x14ac:dyDescent="0.25">
      <c r="A77" s="52" t="s">
        <v>109</v>
      </c>
      <c r="B77" s="58" t="s">
        <v>110</v>
      </c>
      <c r="C77" s="156"/>
      <c r="D77" s="126"/>
      <c r="E77" s="115"/>
      <c r="F77" s="116"/>
      <c r="G77" s="91"/>
      <c r="H77" s="91"/>
      <c r="I77" s="91"/>
      <c r="J77" s="91"/>
      <c r="K77" s="110"/>
    </row>
    <row r="78" spans="1:11" s="1" customFormat="1" ht="17.100000000000001" customHeight="1" x14ac:dyDescent="0.25">
      <c r="A78" s="66" t="s">
        <v>49</v>
      </c>
      <c r="B78" s="117" t="str">
        <f>'Planilha '!B78</f>
        <v>Não se aplica</v>
      </c>
      <c r="C78" s="48"/>
      <c r="D78" s="68"/>
      <c r="E78" s="92"/>
      <c r="F78" s="92"/>
      <c r="G78" s="92"/>
      <c r="H78" s="93"/>
      <c r="I78" s="93"/>
      <c r="J78" s="93"/>
      <c r="K78" s="109">
        <f>H78+I78+J78</f>
        <v>0</v>
      </c>
    </row>
    <row r="79" spans="1:11" s="3" customFormat="1" ht="17.100000000000001" customHeight="1" x14ac:dyDescent="0.25">
      <c r="A79" s="101"/>
      <c r="B79" s="53" t="s">
        <v>13</v>
      </c>
      <c r="C79" s="54"/>
      <c r="D79" s="126"/>
      <c r="E79" s="91">
        <f>'Planilha '!E79</f>
        <v>0</v>
      </c>
      <c r="F79" s="91">
        <f>'Planilha '!F79</f>
        <v>0</v>
      </c>
      <c r="G79" s="91">
        <f>'Planilha '!G79</f>
        <v>0</v>
      </c>
      <c r="H79" s="91">
        <v>0</v>
      </c>
      <c r="I79" s="91">
        <v>0</v>
      </c>
      <c r="J79" s="91">
        <v>0</v>
      </c>
      <c r="K79" s="110">
        <f>H79+I79+J79</f>
        <v>0</v>
      </c>
    </row>
    <row r="80" spans="1:11" s="1" customFormat="1" ht="17.100000000000001" customHeight="1" x14ac:dyDescent="0.25">
      <c r="A80" s="66"/>
      <c r="B80" s="47"/>
      <c r="C80" s="164"/>
      <c r="D80" s="68"/>
      <c r="E80" s="165"/>
      <c r="F80" s="166"/>
      <c r="G80" s="91"/>
      <c r="H80" s="91"/>
      <c r="I80" s="91"/>
      <c r="J80" s="91"/>
      <c r="K80" s="110"/>
    </row>
    <row r="81" spans="1:11" s="3" customFormat="1" ht="17.100000000000001" customHeight="1" x14ac:dyDescent="0.25">
      <c r="A81" s="52" t="s">
        <v>111</v>
      </c>
      <c r="B81" s="58" t="s">
        <v>112</v>
      </c>
      <c r="C81" s="156"/>
      <c r="D81" s="126"/>
      <c r="E81" s="115"/>
      <c r="F81" s="116"/>
      <c r="G81" s="91"/>
      <c r="H81" s="91"/>
      <c r="I81" s="91"/>
      <c r="J81" s="91"/>
      <c r="K81" s="110"/>
    </row>
    <row r="82" spans="1:11" s="1" customFormat="1" ht="17.100000000000001" customHeight="1" x14ac:dyDescent="0.25">
      <c r="A82" s="52"/>
      <c r="B82" s="58" t="s">
        <v>146</v>
      </c>
      <c r="C82" s="156"/>
      <c r="D82" s="68"/>
      <c r="E82" s="118"/>
      <c r="F82" s="119"/>
      <c r="G82" s="92"/>
      <c r="H82" s="92"/>
      <c r="I82" s="92"/>
      <c r="J82" s="92"/>
      <c r="K82" s="110"/>
    </row>
    <row r="83" spans="1:11" s="1" customFormat="1" ht="17.100000000000001" customHeight="1" x14ac:dyDescent="0.25">
      <c r="A83" s="66" t="s">
        <v>51</v>
      </c>
      <c r="B83" s="117" t="str">
        <f>'Planilha '!B83</f>
        <v>Escavação mecânica de vala c/ profundidade  até  1,5m</v>
      </c>
      <c r="C83" s="61" t="s">
        <v>29</v>
      </c>
      <c r="D83" s="68">
        <f>'Planilha '!D83</f>
        <v>370</v>
      </c>
      <c r="E83" s="118">
        <f>'Planilha '!E83</f>
        <v>0</v>
      </c>
      <c r="F83" s="118">
        <f>'Planilha '!F83</f>
        <v>0</v>
      </c>
      <c r="G83" s="92">
        <f>'Planilha '!G83*(1+'Planilha '!H83)</f>
        <v>0</v>
      </c>
      <c r="H83" s="326"/>
      <c r="I83" s="326"/>
      <c r="J83" s="326"/>
      <c r="K83" s="109">
        <f t="shared" ref="K83:K92" si="0">H83+I83+J83</f>
        <v>0</v>
      </c>
    </row>
    <row r="84" spans="1:11" s="1" customFormat="1" ht="17.100000000000001" customHeight="1" x14ac:dyDescent="0.25">
      <c r="A84" s="66" t="s">
        <v>52</v>
      </c>
      <c r="B84" s="117" t="str">
        <f>'Planilha '!B84</f>
        <v>Regularização e apiloamento de fundo de valas com largura menor que 1,5m</v>
      </c>
      <c r="C84" s="61" t="s">
        <v>17</v>
      </c>
      <c r="D84" s="68">
        <f>'Planilha '!D84</f>
        <v>277</v>
      </c>
      <c r="E84" s="118">
        <f>'Planilha '!E84</f>
        <v>0</v>
      </c>
      <c r="F84" s="118">
        <f>'Planilha '!F84</f>
        <v>0</v>
      </c>
      <c r="G84" s="92">
        <f>'Planilha '!G84*(1+'Planilha '!H84)</f>
        <v>0</v>
      </c>
      <c r="H84" s="326"/>
      <c r="I84" s="326"/>
      <c r="J84" s="326"/>
      <c r="K84" s="109">
        <f t="shared" si="0"/>
        <v>0</v>
      </c>
    </row>
    <row r="85" spans="1:11" s="1" customFormat="1" ht="17.100000000000001" customHeight="1" x14ac:dyDescent="0.25">
      <c r="A85" s="66" t="s">
        <v>149</v>
      </c>
      <c r="B85" s="117" t="str">
        <f>'Planilha '!B85</f>
        <v>Reaterro manual de vala com compactação mecanizada</v>
      </c>
      <c r="C85" s="61" t="s">
        <v>29</v>
      </c>
      <c r="D85" s="68">
        <f>'Planilha '!D85</f>
        <v>370</v>
      </c>
      <c r="E85" s="118">
        <f>'Planilha '!E85</f>
        <v>0</v>
      </c>
      <c r="F85" s="118">
        <f>'Planilha '!F85</f>
        <v>0</v>
      </c>
      <c r="G85" s="92">
        <f>'Planilha '!G85*(1+'Planilha '!H85)</f>
        <v>0</v>
      </c>
      <c r="H85" s="326"/>
      <c r="I85" s="326"/>
      <c r="J85" s="326"/>
      <c r="K85" s="109">
        <f t="shared" si="0"/>
        <v>0</v>
      </c>
    </row>
    <row r="86" spans="1:11" s="1" customFormat="1" ht="17.100000000000001" customHeight="1" x14ac:dyDescent="0.25">
      <c r="A86" s="66" t="s">
        <v>150</v>
      </c>
      <c r="B86" s="117" t="str">
        <f>'Planilha '!B86</f>
        <v>Berço fundo de vala em concreto  de fck = 110 kg/cm² e  # = 5 cm</v>
      </c>
      <c r="C86" s="61" t="s">
        <v>29</v>
      </c>
      <c r="D86" s="68">
        <f>'Planilha '!D86</f>
        <v>9</v>
      </c>
      <c r="E86" s="118">
        <f>'Planilha '!E86</f>
        <v>0</v>
      </c>
      <c r="F86" s="118">
        <f>'Planilha '!F86</f>
        <v>0</v>
      </c>
      <c r="G86" s="92">
        <f>'Planilha '!G86*(1+'Planilha '!H86)</f>
        <v>0</v>
      </c>
      <c r="H86" s="326"/>
      <c r="I86" s="326"/>
      <c r="J86" s="326"/>
      <c r="K86" s="109">
        <f t="shared" si="0"/>
        <v>0</v>
      </c>
    </row>
    <row r="87" spans="1:11" s="1" customFormat="1" ht="17.100000000000001" customHeight="1" x14ac:dyDescent="0.25">
      <c r="A87" s="66" t="s">
        <v>151</v>
      </c>
      <c r="B87" s="117" t="str">
        <f>'Planilha '!B87</f>
        <v xml:space="preserve">Tubo de concreto p/redes coletoras de águas pluviais, Ø= 400mm, junta rígida, instal. </v>
      </c>
      <c r="C87" s="61" t="s">
        <v>34</v>
      </c>
      <c r="D87" s="68">
        <f>'Planilha '!D87</f>
        <v>221</v>
      </c>
      <c r="E87" s="118">
        <f>'Planilha '!E87</f>
        <v>0</v>
      </c>
      <c r="F87" s="118">
        <f>'Planilha '!F87</f>
        <v>0</v>
      </c>
      <c r="G87" s="92">
        <f>'Planilha '!G87*(1+'Planilha '!H87)</f>
        <v>0</v>
      </c>
      <c r="H87" s="326"/>
      <c r="I87" s="326"/>
      <c r="J87" s="326"/>
      <c r="K87" s="109">
        <f t="shared" si="0"/>
        <v>0</v>
      </c>
    </row>
    <row r="88" spans="1:11" s="1" customFormat="1" ht="17.100000000000001" customHeight="1" x14ac:dyDescent="0.25">
      <c r="A88" s="66" t="s">
        <v>152</v>
      </c>
      <c r="B88" s="117" t="str">
        <f>'Planilha '!B88</f>
        <v xml:space="preserve">Tubo de concreto p/redes coletoras de águas pluviais, Ø= 600mm, junta rígida, instal. </v>
      </c>
      <c r="C88" s="61" t="s">
        <v>34</v>
      </c>
      <c r="D88" s="68">
        <f>'Planilha '!D88</f>
        <v>100</v>
      </c>
      <c r="E88" s="118">
        <f>'Planilha '!E88</f>
        <v>0</v>
      </c>
      <c r="F88" s="118">
        <f>'Planilha '!F88</f>
        <v>0</v>
      </c>
      <c r="G88" s="92">
        <f>'Planilha '!G88*(1+'Planilha '!H88)</f>
        <v>0</v>
      </c>
      <c r="H88" s="326"/>
      <c r="I88" s="326"/>
      <c r="J88" s="326"/>
      <c r="K88" s="109">
        <f t="shared" si="0"/>
        <v>0</v>
      </c>
    </row>
    <row r="89" spans="1:11" s="1" customFormat="1" ht="17.100000000000001" customHeight="1" x14ac:dyDescent="0.25">
      <c r="A89" s="66" t="s">
        <v>153</v>
      </c>
      <c r="B89" s="117" t="str">
        <f>'Planilha '!B89</f>
        <v>Poço de Visita em concreto armado de 100x150cm c/ fundo de concreto</v>
      </c>
      <c r="C89" s="61" t="s">
        <v>37</v>
      </c>
      <c r="D89" s="68">
        <f>'Planilha '!D89</f>
        <v>3</v>
      </c>
      <c r="E89" s="118">
        <f>'Planilha '!E89</f>
        <v>0</v>
      </c>
      <c r="F89" s="118">
        <f>'Planilha '!F89</f>
        <v>0</v>
      </c>
      <c r="G89" s="92">
        <f>'Planilha '!G89*(1+'Planilha '!H89)</f>
        <v>0</v>
      </c>
      <c r="H89" s="326"/>
      <c r="I89" s="326"/>
      <c r="J89" s="326"/>
      <c r="K89" s="109">
        <f t="shared" si="0"/>
        <v>0</v>
      </c>
    </row>
    <row r="90" spans="1:11" s="1" customFormat="1" ht="17.100000000000001" customHeight="1" x14ac:dyDescent="0.25">
      <c r="A90" s="66" t="s">
        <v>154</v>
      </c>
      <c r="B90" s="117" t="str">
        <f>'Planilha '!B90</f>
        <v>Tampão FoFo articulado Circular  #=60cm, carga 12,5T</v>
      </c>
      <c r="C90" s="61" t="s">
        <v>37</v>
      </c>
      <c r="D90" s="68">
        <f>'Planilha '!D91</f>
        <v>10</v>
      </c>
      <c r="E90" s="118">
        <f>'Planilha '!E90</f>
        <v>0</v>
      </c>
      <c r="F90" s="118">
        <f>'Planilha '!F90</f>
        <v>0</v>
      </c>
      <c r="G90" s="92">
        <f>'Planilha '!G90*(1+'Planilha '!H90)</f>
        <v>0</v>
      </c>
      <c r="H90" s="326"/>
      <c r="I90" s="326"/>
      <c r="J90" s="326"/>
      <c r="K90" s="109">
        <f t="shared" si="0"/>
        <v>0</v>
      </c>
    </row>
    <row r="91" spans="1:11" s="1" customFormat="1" ht="17.100000000000001" customHeight="1" x14ac:dyDescent="0.25">
      <c r="A91" s="66" t="s">
        <v>155</v>
      </c>
      <c r="B91" s="117" t="str">
        <f>'Planilha '!B91</f>
        <v>Boca de lobo de 60,5x120cm em tijolo maciço c/tampa de ferro fundido</v>
      </c>
      <c r="C91" s="61" t="s">
        <v>29</v>
      </c>
      <c r="D91" s="68">
        <f>'Planilha '!D92</f>
        <v>4.5</v>
      </c>
      <c r="E91" s="118">
        <f>'Planilha '!E91</f>
        <v>0</v>
      </c>
      <c r="F91" s="118">
        <f>'Planilha '!F91</f>
        <v>0</v>
      </c>
      <c r="G91" s="92">
        <f>'Planilha '!G91*(1+'Planilha '!H91)</f>
        <v>0</v>
      </c>
      <c r="H91" s="326"/>
      <c r="I91" s="326"/>
      <c r="J91" s="326"/>
      <c r="K91" s="109">
        <f t="shared" si="0"/>
        <v>0</v>
      </c>
    </row>
    <row r="92" spans="1:11" s="247" customFormat="1" ht="17.100000000000001" customHeight="1" x14ac:dyDescent="0.25">
      <c r="A92" s="66" t="s">
        <v>156</v>
      </c>
      <c r="B92" s="117" t="str">
        <f>'Planilha '!B92</f>
        <v>Escada drenante em concreto de fck = 250kgf/cm² c/ 400x70cm (2 escadas)</v>
      </c>
      <c r="C92" s="61"/>
      <c r="D92" s="246"/>
      <c r="E92" s="118">
        <f>'Planilha '!E92</f>
        <v>0</v>
      </c>
      <c r="F92" s="118">
        <f>'Planilha '!F92</f>
        <v>0</v>
      </c>
      <c r="G92" s="92">
        <f>'Planilha '!G92*(1+'Planilha '!H92)</f>
        <v>0</v>
      </c>
      <c r="H92" s="327"/>
      <c r="I92" s="327"/>
      <c r="J92" s="327"/>
      <c r="K92" s="128">
        <f t="shared" si="0"/>
        <v>0</v>
      </c>
    </row>
    <row r="93" spans="1:11" s="1" customFormat="1" ht="17.100000000000001" customHeight="1" x14ac:dyDescent="0.25">
      <c r="A93" s="66"/>
      <c r="B93" s="58" t="s">
        <v>147</v>
      </c>
      <c r="C93" s="54"/>
      <c r="D93" s="68"/>
      <c r="E93" s="118"/>
      <c r="F93" s="119"/>
      <c r="G93" s="92"/>
      <c r="H93" s="92"/>
      <c r="I93" s="92"/>
      <c r="J93" s="92"/>
      <c r="K93" s="110"/>
    </row>
    <row r="94" spans="1:11" s="1" customFormat="1" ht="17.100000000000001" customHeight="1" x14ac:dyDescent="0.25">
      <c r="A94" s="66" t="s">
        <v>157</v>
      </c>
      <c r="B94" s="59" t="str">
        <f>'Planilha '!B94</f>
        <v>Escavação mecânica de vala c/ profundidade até 1,5m</v>
      </c>
      <c r="C94" s="61" t="s">
        <v>29</v>
      </c>
      <c r="D94" s="68">
        <f>'Planilha '!D94</f>
        <v>452</v>
      </c>
      <c r="E94" s="118">
        <f>'Planilha '!E94</f>
        <v>0</v>
      </c>
      <c r="F94" s="118">
        <f>'Planilha '!F94</f>
        <v>0</v>
      </c>
      <c r="G94" s="92">
        <f>'Planilha '!G94*(1+'Planilha '!H94)</f>
        <v>0</v>
      </c>
      <c r="H94" s="326"/>
      <c r="I94" s="326"/>
      <c r="J94" s="326"/>
      <c r="K94" s="109">
        <f t="shared" ref="K94:K100" si="1">H94+I94+J94</f>
        <v>0</v>
      </c>
    </row>
    <row r="95" spans="1:11" s="1" customFormat="1" ht="17.100000000000001" customHeight="1" x14ac:dyDescent="0.25">
      <c r="A95" s="66" t="s">
        <v>158</v>
      </c>
      <c r="B95" s="59" t="str">
        <f>'Planilha '!B95</f>
        <v>Regularização e apiloamento de fundo de valas</v>
      </c>
      <c r="C95" s="61" t="s">
        <v>17</v>
      </c>
      <c r="D95" s="68">
        <f>'Planilha '!D95</f>
        <v>390</v>
      </c>
      <c r="E95" s="118">
        <f>'Planilha '!E95</f>
        <v>0</v>
      </c>
      <c r="F95" s="118">
        <f>'Planilha '!F95</f>
        <v>0</v>
      </c>
      <c r="G95" s="92">
        <f>'Planilha '!G95*(1+'Planilha '!H95)</f>
        <v>0</v>
      </c>
      <c r="H95" s="326"/>
      <c r="I95" s="326"/>
      <c r="J95" s="326"/>
      <c r="K95" s="109">
        <f t="shared" si="1"/>
        <v>0</v>
      </c>
    </row>
    <row r="96" spans="1:11" s="1" customFormat="1" ht="17.100000000000001" customHeight="1" x14ac:dyDescent="0.25">
      <c r="A96" s="66" t="s">
        <v>159</v>
      </c>
      <c r="B96" s="59" t="str">
        <f>'Planilha '!B96</f>
        <v>Reaterro manual de vala com compactação mecanizada</v>
      </c>
      <c r="C96" s="61" t="s">
        <v>29</v>
      </c>
      <c r="D96" s="68">
        <f>'Planilha '!D96</f>
        <v>452</v>
      </c>
      <c r="E96" s="118">
        <f>'Planilha '!E96</f>
        <v>0</v>
      </c>
      <c r="F96" s="118">
        <f>'Planilha '!F96</f>
        <v>0</v>
      </c>
      <c r="G96" s="92">
        <f>'Planilha '!G96*(1+'Planilha '!H96)</f>
        <v>0</v>
      </c>
      <c r="H96" s="326"/>
      <c r="I96" s="326"/>
      <c r="J96" s="326"/>
      <c r="K96" s="109">
        <f t="shared" si="1"/>
        <v>0</v>
      </c>
    </row>
    <row r="97" spans="1:11" s="1" customFormat="1" ht="17.100000000000001" customHeight="1" x14ac:dyDescent="0.25">
      <c r="A97" s="66" t="s">
        <v>160</v>
      </c>
      <c r="B97" s="59" t="str">
        <f>'Planilha '!B97</f>
        <v>Berço fundo de vala em areia, Espessura=10 cm</v>
      </c>
      <c r="C97" s="61" t="s">
        <v>17</v>
      </c>
      <c r="D97" s="68">
        <f>'Planilha '!D97</f>
        <v>39</v>
      </c>
      <c r="E97" s="118">
        <f>'Planilha '!E97</f>
        <v>0</v>
      </c>
      <c r="F97" s="118">
        <f>'Planilha '!F97</f>
        <v>0</v>
      </c>
      <c r="G97" s="92">
        <f>'Planilha '!G97*(1+'Planilha '!H97)</f>
        <v>0</v>
      </c>
      <c r="H97" s="326"/>
      <c r="I97" s="326"/>
      <c r="J97" s="326"/>
      <c r="K97" s="109">
        <f t="shared" si="1"/>
        <v>0</v>
      </c>
    </row>
    <row r="98" spans="1:11" s="1" customFormat="1" ht="17.100000000000001" customHeight="1" x14ac:dyDescent="0.25">
      <c r="A98" s="66" t="s">
        <v>161</v>
      </c>
      <c r="B98" s="59" t="str">
        <f>'Planilha '!B98</f>
        <v>Tubo de PVC p/rede de esgoto parede maciça Ø=150mm (fornecimento, assentamento)</v>
      </c>
      <c r="C98" s="61" t="s">
        <v>34</v>
      </c>
      <c r="D98" s="68">
        <f>'Planilha '!D98</f>
        <v>650</v>
      </c>
      <c r="E98" s="118">
        <f>'Planilha '!E98</f>
        <v>0</v>
      </c>
      <c r="F98" s="118">
        <f>'Planilha '!F98</f>
        <v>0</v>
      </c>
      <c r="G98" s="92">
        <f>'Planilha '!G98*(1+'Planilha '!H98)</f>
        <v>0</v>
      </c>
      <c r="H98" s="326"/>
      <c r="I98" s="326"/>
      <c r="J98" s="326"/>
      <c r="K98" s="109">
        <f t="shared" si="1"/>
        <v>0</v>
      </c>
    </row>
    <row r="99" spans="1:11" s="1" customFormat="1" ht="17.100000000000001" customHeight="1" x14ac:dyDescent="0.25">
      <c r="A99" s="186" t="s">
        <v>162</v>
      </c>
      <c r="B99" s="271" t="str">
        <f>'Planilha '!B99</f>
        <v xml:space="preserve">Poço de Visita em concreto premoldado h=100cm </v>
      </c>
      <c r="C99" s="272" t="s">
        <v>37</v>
      </c>
      <c r="D99" s="273">
        <f>'Planilha '!D99</f>
        <v>13</v>
      </c>
      <c r="E99" s="274">
        <f>'Planilha '!E99</f>
        <v>0</v>
      </c>
      <c r="F99" s="274">
        <f>'Planilha '!F99</f>
        <v>0</v>
      </c>
      <c r="G99" s="251">
        <f>'Planilha '!G99*(1+'Planilha '!H99)</f>
        <v>0</v>
      </c>
      <c r="H99" s="328"/>
      <c r="I99" s="328"/>
      <c r="J99" s="328"/>
      <c r="K99" s="252">
        <f t="shared" si="1"/>
        <v>0</v>
      </c>
    </row>
    <row r="100" spans="1:11" s="1" customFormat="1" ht="17.100000000000001" customHeight="1" thickBot="1" x14ac:dyDescent="0.3">
      <c r="A100" s="234" t="s">
        <v>163</v>
      </c>
      <c r="B100" s="280" t="str">
        <f>'Planilha '!B100</f>
        <v>Tampão FoFo articulado Circular  #=60cm, carga 12,5T</v>
      </c>
      <c r="C100" s="281"/>
      <c r="D100" s="282"/>
      <c r="E100" s="262">
        <f>'Planilha '!E100</f>
        <v>0</v>
      </c>
      <c r="F100" s="262">
        <f>'Planilha '!F100</f>
        <v>0</v>
      </c>
      <c r="G100" s="262">
        <f>'Planilha '!G100*(1+'Planilha '!H100)</f>
        <v>0</v>
      </c>
      <c r="H100" s="330"/>
      <c r="I100" s="330"/>
      <c r="J100" s="330"/>
      <c r="K100" s="263">
        <f t="shared" si="1"/>
        <v>0</v>
      </c>
    </row>
    <row r="101" spans="1:11" s="1" customFormat="1" ht="17.100000000000001" customHeight="1" thickTop="1" x14ac:dyDescent="0.25">
      <c r="A101" s="264"/>
      <c r="B101" s="240" t="s">
        <v>148</v>
      </c>
      <c r="C101" s="231"/>
      <c r="D101" s="266"/>
      <c r="E101" s="268"/>
      <c r="F101" s="268"/>
      <c r="G101" s="268"/>
      <c r="H101" s="268"/>
      <c r="I101" s="268"/>
      <c r="J101" s="268"/>
      <c r="K101" s="207"/>
    </row>
    <row r="102" spans="1:11" s="1" customFormat="1" ht="17.100000000000001" customHeight="1" x14ac:dyDescent="0.25">
      <c r="A102" s="275" t="s">
        <v>164</v>
      </c>
      <c r="B102" s="276" t="str">
        <f>'Planilha '!B102</f>
        <v xml:space="preserve">Kit cavalete padrão COPASA </v>
      </c>
      <c r="C102" s="277" t="s">
        <v>41</v>
      </c>
      <c r="D102" s="278">
        <f>'Planilha '!D102</f>
        <v>1</v>
      </c>
      <c r="E102" s="279">
        <f>'Planilha '!E102</f>
        <v>0</v>
      </c>
      <c r="F102" s="279">
        <f>'Planilha '!F102</f>
        <v>0</v>
      </c>
      <c r="G102" s="258">
        <f>'Planilha '!G102*(1+'Planilha '!H102)</f>
        <v>0</v>
      </c>
      <c r="H102" s="331"/>
      <c r="I102" s="331"/>
      <c r="J102" s="331"/>
      <c r="K102" s="259">
        <f t="shared" ref="K102:K107" si="2">H102+I102+J102</f>
        <v>0</v>
      </c>
    </row>
    <row r="103" spans="1:11" s="1" customFormat="1" ht="17.100000000000001" customHeight="1" x14ac:dyDescent="0.25">
      <c r="A103" s="66" t="s">
        <v>165</v>
      </c>
      <c r="B103" s="117" t="str">
        <f>'Planilha '!B103</f>
        <v>Escavação mecânica de vala c/ profundidade até  1,5m</v>
      </c>
      <c r="C103" s="61" t="s">
        <v>29</v>
      </c>
      <c r="D103" s="68">
        <f>'Planilha '!D103</f>
        <v>94</v>
      </c>
      <c r="E103" s="118">
        <f>'Planilha '!E103</f>
        <v>0</v>
      </c>
      <c r="F103" s="118">
        <f>'Planilha '!F103</f>
        <v>0</v>
      </c>
      <c r="G103" s="92">
        <f>'Planilha '!G103*(1+'Planilha '!H103)</f>
        <v>0</v>
      </c>
      <c r="H103" s="326"/>
      <c r="I103" s="326"/>
      <c r="J103" s="326"/>
      <c r="K103" s="109">
        <f t="shared" si="2"/>
        <v>0</v>
      </c>
    </row>
    <row r="104" spans="1:11" s="1" customFormat="1" ht="17.100000000000001" customHeight="1" x14ac:dyDescent="0.25">
      <c r="A104" s="66" t="s">
        <v>166</v>
      </c>
      <c r="B104" s="117" t="str">
        <f>'Planilha '!B104</f>
        <v>Regularização e apiloamento de fundo de valas</v>
      </c>
      <c r="C104" s="61" t="s">
        <v>17</v>
      </c>
      <c r="D104" s="68">
        <f>'Planilha '!D104</f>
        <v>156</v>
      </c>
      <c r="E104" s="118">
        <f>'Planilha '!E104</f>
        <v>0</v>
      </c>
      <c r="F104" s="118">
        <f>'Planilha '!F104</f>
        <v>0</v>
      </c>
      <c r="G104" s="92">
        <f>'Planilha '!G104*(1+'Planilha '!H104)</f>
        <v>0</v>
      </c>
      <c r="H104" s="326"/>
      <c r="I104" s="326"/>
      <c r="J104" s="326"/>
      <c r="K104" s="109">
        <f t="shared" si="2"/>
        <v>0</v>
      </c>
    </row>
    <row r="105" spans="1:11" s="1" customFormat="1" ht="17.100000000000001" customHeight="1" x14ac:dyDescent="0.25">
      <c r="A105" s="66" t="s">
        <v>167</v>
      </c>
      <c r="B105" s="117" t="str">
        <f>'Planilha '!B105</f>
        <v>Reaterro manual de vala com compactação mecanizada</v>
      </c>
      <c r="C105" s="61" t="s">
        <v>29</v>
      </c>
      <c r="D105" s="68">
        <f>'Planilha '!D105</f>
        <v>156</v>
      </c>
      <c r="E105" s="118">
        <f>'Planilha '!E105</f>
        <v>0</v>
      </c>
      <c r="F105" s="118">
        <f>'Planilha '!F105</f>
        <v>0</v>
      </c>
      <c r="G105" s="92">
        <f>'Planilha '!G105*(1+'Planilha '!H105)</f>
        <v>0</v>
      </c>
      <c r="H105" s="326"/>
      <c r="I105" s="326"/>
      <c r="J105" s="326"/>
      <c r="K105" s="109">
        <f t="shared" si="2"/>
        <v>0</v>
      </c>
    </row>
    <row r="106" spans="1:11" s="1" customFormat="1" ht="17.100000000000001" customHeight="1" x14ac:dyDescent="0.25">
      <c r="A106" s="66" t="s">
        <v>248</v>
      </c>
      <c r="B106" s="117" t="str">
        <f>'Planilha '!B106</f>
        <v>Lastro de areia média</v>
      </c>
      <c r="C106" s="61" t="s">
        <v>29</v>
      </c>
      <c r="D106" s="68">
        <f>'Planilha '!D106</f>
        <v>16</v>
      </c>
      <c r="E106" s="118">
        <f>'Planilha '!E106</f>
        <v>0</v>
      </c>
      <c r="F106" s="118">
        <f>'Planilha '!F106</f>
        <v>0</v>
      </c>
      <c r="G106" s="92">
        <f>'Planilha '!G106*(1+'Planilha '!H106)</f>
        <v>0</v>
      </c>
      <c r="H106" s="326"/>
      <c r="I106" s="326"/>
      <c r="J106" s="326"/>
      <c r="K106" s="109">
        <f t="shared" si="2"/>
        <v>0</v>
      </c>
    </row>
    <row r="107" spans="1:11" s="1" customFormat="1" ht="17.100000000000001" customHeight="1" x14ac:dyDescent="0.25">
      <c r="A107" s="66" t="s">
        <v>249</v>
      </c>
      <c r="B107" s="117" t="str">
        <f>'Planilha '!B107</f>
        <v>Fornecimento e assentamento de tubo PVC NBR-7362 D=50 mm (+ conexões e suporte)</v>
      </c>
      <c r="C107" s="61" t="s">
        <v>34</v>
      </c>
      <c r="D107" s="68">
        <f>'Planilha '!D107</f>
        <v>260</v>
      </c>
      <c r="E107" s="118">
        <f>'Planilha '!E107</f>
        <v>0</v>
      </c>
      <c r="F107" s="118">
        <f>'Planilha '!F107</f>
        <v>0</v>
      </c>
      <c r="G107" s="92">
        <f>'Planilha '!G107*(1+'Planilha '!H107)</f>
        <v>0</v>
      </c>
      <c r="H107" s="326"/>
      <c r="I107" s="326"/>
      <c r="J107" s="326"/>
      <c r="K107" s="109">
        <f t="shared" si="2"/>
        <v>0</v>
      </c>
    </row>
    <row r="108" spans="1:11" s="3" customFormat="1" ht="17.100000000000001" customHeight="1" x14ac:dyDescent="0.25">
      <c r="A108" s="101"/>
      <c r="B108" s="58" t="s">
        <v>13</v>
      </c>
      <c r="C108" s="156"/>
      <c r="D108" s="126"/>
      <c r="E108" s="115">
        <f>SUMPRODUCT('Planilha '!D83:D107,'Planilha '!E83:E107,(1+'Planilha '!H83:H107))</f>
        <v>0</v>
      </c>
      <c r="F108" s="116">
        <f>SUMPRODUCT('Planilha '!D83:D107,'Planilha '!F83:F107,(1+'Planilha '!H83:H107))</f>
        <v>0</v>
      </c>
      <c r="G108" s="91">
        <f>SUM(G83:G107)</f>
        <v>0</v>
      </c>
      <c r="H108" s="91">
        <f>SUMPRODUCT($G83:$G107,H83:H107)</f>
        <v>0</v>
      </c>
      <c r="I108" s="91">
        <f>SUMPRODUCT($G83:$G107,I83:I107)</f>
        <v>0</v>
      </c>
      <c r="J108" s="91">
        <f>SUMPRODUCT($G83:$G107,J83:J107)</f>
        <v>0</v>
      </c>
      <c r="K108" s="110">
        <f>H108+I108+J108</f>
        <v>0</v>
      </c>
    </row>
    <row r="109" spans="1:11" s="1" customFormat="1" ht="17.100000000000001" customHeight="1" x14ac:dyDescent="0.25">
      <c r="A109" s="66"/>
      <c r="B109" s="117"/>
      <c r="C109" s="48"/>
      <c r="D109" s="68"/>
      <c r="E109" s="118"/>
      <c r="F109" s="119"/>
      <c r="G109" s="92"/>
      <c r="H109" s="92"/>
      <c r="I109" s="92"/>
      <c r="J109" s="92"/>
      <c r="K109" s="110"/>
    </row>
    <row r="110" spans="1:11" s="1" customFormat="1" ht="17.100000000000001" customHeight="1" x14ac:dyDescent="0.25">
      <c r="A110" s="52" t="s">
        <v>113</v>
      </c>
      <c r="B110" s="58" t="s">
        <v>114</v>
      </c>
      <c r="C110" s="156"/>
      <c r="D110" s="68"/>
      <c r="E110" s="118"/>
      <c r="F110" s="119"/>
      <c r="G110" s="92"/>
      <c r="H110" s="92"/>
      <c r="I110" s="92"/>
      <c r="J110" s="92"/>
      <c r="K110" s="110"/>
    </row>
    <row r="111" spans="1:11" s="1" customFormat="1" ht="17.100000000000001" customHeight="1" x14ac:dyDescent="0.25">
      <c r="A111" s="66" t="s">
        <v>53</v>
      </c>
      <c r="B111" s="117" t="str">
        <f>'Planilha '!B111</f>
        <v>Não se aplica</v>
      </c>
      <c r="C111" s="48"/>
      <c r="D111" s="68"/>
      <c r="E111" s="92"/>
      <c r="F111" s="92"/>
      <c r="G111" s="92"/>
      <c r="H111" s="93"/>
      <c r="I111" s="93"/>
      <c r="J111" s="93"/>
      <c r="K111" s="109">
        <f>H111+I111+J111</f>
        <v>0</v>
      </c>
    </row>
    <row r="112" spans="1:11" s="3" customFormat="1" ht="17.100000000000001" customHeight="1" x14ac:dyDescent="0.25">
      <c r="A112" s="101"/>
      <c r="B112" s="53" t="s">
        <v>13</v>
      </c>
      <c r="C112" s="156"/>
      <c r="D112" s="126"/>
      <c r="E112" s="91">
        <f>'Planilha '!E112</f>
        <v>0</v>
      </c>
      <c r="F112" s="91">
        <f>'Planilha '!F112</f>
        <v>0</v>
      </c>
      <c r="G112" s="91">
        <f>'Planilha '!G112</f>
        <v>0</v>
      </c>
      <c r="H112" s="91">
        <v>0</v>
      </c>
      <c r="I112" s="91">
        <v>0</v>
      </c>
      <c r="J112" s="91">
        <v>0</v>
      </c>
      <c r="K112" s="110">
        <f>H112+I112+J112</f>
        <v>0</v>
      </c>
    </row>
    <row r="113" spans="1:11" s="1" customFormat="1" ht="17.100000000000001" customHeight="1" x14ac:dyDescent="0.25">
      <c r="A113" s="66"/>
      <c r="B113" s="117"/>
      <c r="C113" s="48"/>
      <c r="D113" s="68"/>
      <c r="E113" s="118"/>
      <c r="F113" s="119"/>
      <c r="G113" s="92"/>
      <c r="H113" s="92"/>
      <c r="I113" s="92"/>
      <c r="J113" s="92"/>
      <c r="K113" s="110"/>
    </row>
    <row r="114" spans="1:11" s="3" customFormat="1" ht="17.100000000000001" customHeight="1" x14ac:dyDescent="0.25">
      <c r="A114" s="52" t="s">
        <v>115</v>
      </c>
      <c r="B114" s="58" t="s">
        <v>116</v>
      </c>
      <c r="C114" s="156"/>
      <c r="D114" s="126"/>
      <c r="E114" s="115"/>
      <c r="F114" s="116"/>
      <c r="G114" s="91"/>
      <c r="H114" s="91"/>
      <c r="I114" s="91"/>
      <c r="J114" s="91"/>
      <c r="K114" s="110"/>
    </row>
    <row r="115" spans="1:11" s="1" customFormat="1" ht="17.100000000000001" customHeight="1" x14ac:dyDescent="0.25">
      <c r="A115" s="66" t="s">
        <v>196</v>
      </c>
      <c r="B115" s="117" t="str">
        <f>'Planilha '!B114</f>
        <v>Não se aplica</v>
      </c>
      <c r="C115" s="48"/>
      <c r="D115" s="68"/>
      <c r="E115" s="92"/>
      <c r="F115" s="92"/>
      <c r="G115" s="92"/>
      <c r="H115" s="93"/>
      <c r="I115" s="93"/>
      <c r="J115" s="93"/>
      <c r="K115" s="109">
        <f>H115+I115+J115</f>
        <v>0</v>
      </c>
    </row>
    <row r="116" spans="1:11" s="3" customFormat="1" ht="17.100000000000001" customHeight="1" x14ac:dyDescent="0.25">
      <c r="A116" s="101"/>
      <c r="B116" s="53" t="s">
        <v>13</v>
      </c>
      <c r="C116" s="156"/>
      <c r="D116" s="126"/>
      <c r="E116" s="91">
        <f>'Planilha '!E115</f>
        <v>0</v>
      </c>
      <c r="F116" s="91">
        <f>'Planilha '!F115</f>
        <v>0</v>
      </c>
      <c r="G116" s="91">
        <f>'Planilha '!G115</f>
        <v>0</v>
      </c>
      <c r="H116" s="91">
        <v>0</v>
      </c>
      <c r="I116" s="91">
        <v>0</v>
      </c>
      <c r="J116" s="91">
        <v>0</v>
      </c>
      <c r="K116" s="110">
        <f>H116+I116+J116</f>
        <v>0</v>
      </c>
    </row>
    <row r="117" spans="1:11" s="1" customFormat="1" ht="17.100000000000001" customHeight="1" x14ac:dyDescent="0.25">
      <c r="A117" s="66"/>
      <c r="B117" s="117"/>
      <c r="C117" s="48"/>
      <c r="D117" s="68"/>
      <c r="E117" s="118"/>
      <c r="F117" s="119"/>
      <c r="G117" s="92"/>
      <c r="H117" s="92"/>
      <c r="I117" s="92"/>
      <c r="J117" s="92"/>
      <c r="K117" s="110"/>
    </row>
    <row r="118" spans="1:11" s="3" customFormat="1" ht="17.100000000000001" customHeight="1" x14ac:dyDescent="0.25">
      <c r="A118" s="52" t="s">
        <v>117</v>
      </c>
      <c r="B118" s="58" t="s">
        <v>118</v>
      </c>
      <c r="C118" s="156"/>
      <c r="D118" s="126"/>
      <c r="E118" s="115"/>
      <c r="F118" s="116"/>
      <c r="G118" s="91"/>
      <c r="H118" s="91"/>
      <c r="I118" s="91"/>
      <c r="J118" s="91"/>
      <c r="K118" s="110"/>
    </row>
    <row r="119" spans="1:11" s="1" customFormat="1" ht="17.100000000000001" customHeight="1" x14ac:dyDescent="0.25">
      <c r="A119" s="66" t="s">
        <v>119</v>
      </c>
      <c r="B119" s="117" t="str">
        <f>'Planilha '!B118</f>
        <v xml:space="preserve">Chapisco    </v>
      </c>
      <c r="C119" s="48"/>
      <c r="D119" s="68"/>
      <c r="E119" s="92">
        <f>'Planilha '!E118</f>
        <v>0</v>
      </c>
      <c r="F119" s="92">
        <f>'Planilha '!F118</f>
        <v>0</v>
      </c>
      <c r="G119" s="92">
        <f>'Planilha '!G118*(1+'Planilha '!H118)</f>
        <v>0</v>
      </c>
      <c r="H119" s="326"/>
      <c r="I119" s="326"/>
      <c r="J119" s="326"/>
      <c r="K119" s="109">
        <f>H119+I119+J119</f>
        <v>0</v>
      </c>
    </row>
    <row r="120" spans="1:11" s="1" customFormat="1" ht="17.100000000000001" customHeight="1" x14ac:dyDescent="0.25">
      <c r="A120" s="66" t="s">
        <v>225</v>
      </c>
      <c r="B120" s="117" t="str">
        <f>'Planilha '!B119</f>
        <v xml:space="preserve">Emboço      </v>
      </c>
      <c r="C120" s="164"/>
      <c r="D120" s="68"/>
      <c r="E120" s="92">
        <f>'Planilha '!E119</f>
        <v>0</v>
      </c>
      <c r="F120" s="92">
        <f>'Planilha '!F119</f>
        <v>0</v>
      </c>
      <c r="G120" s="92">
        <f>'Planilha '!G119*(1+'Planilha '!H119)</f>
        <v>0</v>
      </c>
      <c r="H120" s="326"/>
      <c r="I120" s="326"/>
      <c r="J120" s="326"/>
      <c r="K120" s="109">
        <f>H120+I120+J120</f>
        <v>0</v>
      </c>
    </row>
    <row r="121" spans="1:11" s="3" customFormat="1" ht="17.100000000000001" customHeight="1" x14ac:dyDescent="0.25">
      <c r="A121" s="101"/>
      <c r="B121" s="58" t="s">
        <v>13</v>
      </c>
      <c r="C121" s="156"/>
      <c r="D121" s="126"/>
      <c r="E121" s="91">
        <f>SUMPRODUCT('Planilha '!D118:D119,'Planilha '!E118:E119,(1+'Planilha '!H118:H119))</f>
        <v>0</v>
      </c>
      <c r="F121" s="91">
        <f>SUMPRODUCT('Planilha '!D118:D119,'Planilha '!F118:F119,(1+'Planilha '!H118:H119))</f>
        <v>0</v>
      </c>
      <c r="G121" s="91">
        <f>SUM(G119:G120)</f>
        <v>0</v>
      </c>
      <c r="H121" s="91">
        <f>SUMPRODUCT($G119:$G120,H119:H120)</f>
        <v>0</v>
      </c>
      <c r="I121" s="91">
        <f>SUMPRODUCT($G119:$G120,I119:I120)</f>
        <v>0</v>
      </c>
      <c r="J121" s="91">
        <f>SUMPRODUCT($G119:$G120,J119:J120)</f>
        <v>0</v>
      </c>
      <c r="K121" s="110">
        <f>H121+I121+J121</f>
        <v>0</v>
      </c>
    </row>
    <row r="122" spans="1:11" s="1" customFormat="1" ht="17.100000000000001" customHeight="1" x14ac:dyDescent="0.25">
      <c r="A122" s="66"/>
      <c r="B122" s="117"/>
      <c r="C122" s="48"/>
      <c r="D122" s="68"/>
      <c r="E122" s="118"/>
      <c r="F122" s="119"/>
      <c r="G122" s="92"/>
      <c r="H122" s="92"/>
      <c r="I122" s="92"/>
      <c r="J122" s="92"/>
      <c r="K122" s="110"/>
    </row>
    <row r="123" spans="1:11" s="3" customFormat="1" ht="17.100000000000001" customHeight="1" x14ac:dyDescent="0.25">
      <c r="A123" s="52" t="s">
        <v>120</v>
      </c>
      <c r="B123" s="131" t="s">
        <v>121</v>
      </c>
      <c r="C123" s="54"/>
      <c r="D123" s="141"/>
      <c r="E123" s="115"/>
      <c r="F123" s="116"/>
      <c r="G123" s="91"/>
      <c r="H123" s="91"/>
      <c r="I123" s="91"/>
      <c r="J123" s="91"/>
      <c r="K123" s="110"/>
    </row>
    <row r="124" spans="1:11" s="1" customFormat="1" ht="17.100000000000001" customHeight="1" x14ac:dyDescent="0.25">
      <c r="A124" s="66" t="s">
        <v>122</v>
      </c>
      <c r="B124" s="140" t="str">
        <f>'Planilha '!B123</f>
        <v>Não se aplica</v>
      </c>
      <c r="C124" s="48"/>
      <c r="D124" s="142"/>
      <c r="E124" s="92"/>
      <c r="F124" s="92"/>
      <c r="G124" s="92"/>
      <c r="H124" s="93"/>
      <c r="I124" s="93"/>
      <c r="J124" s="93"/>
      <c r="K124" s="109">
        <f>H124+I124+J124</f>
        <v>0</v>
      </c>
    </row>
    <row r="125" spans="1:11" s="3" customFormat="1" ht="17.100000000000001" customHeight="1" x14ac:dyDescent="0.25">
      <c r="A125" s="101"/>
      <c r="B125" s="131" t="s">
        <v>13</v>
      </c>
      <c r="C125" s="54"/>
      <c r="D125" s="141"/>
      <c r="E125" s="91">
        <f>'Planilha '!E124</f>
        <v>0</v>
      </c>
      <c r="F125" s="91">
        <f>'Planilha '!F124</f>
        <v>0</v>
      </c>
      <c r="G125" s="91">
        <f>'Planilha '!G124</f>
        <v>0</v>
      </c>
      <c r="H125" s="91">
        <v>0</v>
      </c>
      <c r="I125" s="91">
        <v>0</v>
      </c>
      <c r="J125" s="91">
        <v>0</v>
      </c>
      <c r="K125" s="110">
        <f>H125+I125+J125</f>
        <v>0</v>
      </c>
    </row>
    <row r="126" spans="1:11" ht="17.100000000000001" customHeight="1" x14ac:dyDescent="0.25">
      <c r="A126" s="101"/>
      <c r="B126" s="143"/>
      <c r="C126" s="157"/>
      <c r="D126" s="141"/>
      <c r="E126" s="115"/>
      <c r="F126" s="116"/>
      <c r="G126" s="91"/>
      <c r="H126" s="94"/>
      <c r="I126" s="93"/>
      <c r="J126" s="93"/>
      <c r="K126" s="109"/>
    </row>
    <row r="127" spans="1:11" s="3" customFormat="1" ht="17.100000000000001" customHeight="1" x14ac:dyDescent="0.25">
      <c r="A127" s="52" t="s">
        <v>123</v>
      </c>
      <c r="B127" s="131" t="s">
        <v>124</v>
      </c>
      <c r="C127" s="54"/>
      <c r="D127" s="120"/>
      <c r="E127" s="104"/>
      <c r="F127" s="104"/>
      <c r="G127" s="91"/>
      <c r="H127" s="94"/>
      <c r="I127" s="91"/>
      <c r="J127" s="91"/>
      <c r="K127" s="109"/>
    </row>
    <row r="128" spans="1:11" s="1" customFormat="1" ht="17.100000000000001" customHeight="1" x14ac:dyDescent="0.25">
      <c r="A128" s="66" t="s">
        <v>125</v>
      </c>
      <c r="B128" s="135" t="str">
        <f>'Planilha '!B127</f>
        <v>Pintura para sinalização em asfalto (asfalto, etc).</v>
      </c>
      <c r="C128" s="67" t="s">
        <v>17</v>
      </c>
      <c r="D128" s="121">
        <f>'Planilha '!D127</f>
        <v>70</v>
      </c>
      <c r="E128" s="92">
        <f>'Planilha '!E127</f>
        <v>0</v>
      </c>
      <c r="F128" s="92">
        <f>'Planilha '!F127</f>
        <v>0</v>
      </c>
      <c r="G128" s="92">
        <f>'Planilha '!G127*(1+'Planilha '!H127)</f>
        <v>0</v>
      </c>
      <c r="H128" s="326"/>
      <c r="I128" s="326"/>
      <c r="J128" s="326"/>
      <c r="K128" s="109">
        <f>H128+I128+J128</f>
        <v>0</v>
      </c>
    </row>
    <row r="129" spans="1:11" s="1" customFormat="1" ht="17.100000000000001" customHeight="1" x14ac:dyDescent="0.25">
      <c r="A129" s="66" t="s">
        <v>228</v>
      </c>
      <c r="B129" s="135" t="str">
        <f>'Planilha '!B128</f>
        <v>Fundo Preparador de paredes (paredes)</v>
      </c>
      <c r="C129" s="67"/>
      <c r="D129" s="121"/>
      <c r="E129" s="92">
        <f>'Planilha '!E128</f>
        <v>0</v>
      </c>
      <c r="F129" s="92">
        <f>'Planilha '!F128</f>
        <v>0</v>
      </c>
      <c r="G129" s="92">
        <f>'Planilha '!G128*(1+'Planilha '!H128)</f>
        <v>0</v>
      </c>
      <c r="H129" s="326"/>
      <c r="I129" s="326"/>
      <c r="J129" s="326"/>
      <c r="K129" s="109">
        <f>H129+I129+J129</f>
        <v>0</v>
      </c>
    </row>
    <row r="130" spans="1:11" s="1" customFormat="1" ht="17.100000000000001" customHeight="1" x14ac:dyDescent="0.25">
      <c r="A130" s="66" t="s">
        <v>229</v>
      </c>
      <c r="B130" s="135" t="str">
        <f>'Planilha '!B129</f>
        <v>Tinta acrílica fosca (lavável)</v>
      </c>
      <c r="C130" s="67"/>
      <c r="D130" s="121"/>
      <c r="E130" s="92">
        <f>'Planilha '!E129</f>
        <v>0</v>
      </c>
      <c r="F130" s="92">
        <f>'Planilha '!F129</f>
        <v>0</v>
      </c>
      <c r="G130" s="92">
        <f>'Planilha '!G129*(1+'Planilha '!H129)</f>
        <v>0</v>
      </c>
      <c r="H130" s="326"/>
      <c r="I130" s="326"/>
      <c r="J130" s="326"/>
      <c r="K130" s="109">
        <f>H130+I130+J130</f>
        <v>0</v>
      </c>
    </row>
    <row r="131" spans="1:11" s="1" customFormat="1" ht="17.100000000000001" customHeight="1" x14ac:dyDescent="0.25">
      <c r="A131" s="66" t="s">
        <v>230</v>
      </c>
      <c r="B131" s="135" t="str">
        <f>'Planilha '!B130</f>
        <v>Esmalte sintético</v>
      </c>
      <c r="C131" s="67"/>
      <c r="D131" s="121"/>
      <c r="E131" s="92">
        <f>'Planilha '!E130</f>
        <v>0</v>
      </c>
      <c r="F131" s="92">
        <f>'Planilha '!F130</f>
        <v>0</v>
      </c>
      <c r="G131" s="92">
        <f>'Planilha '!G130*(1+'Planilha '!H130)</f>
        <v>0</v>
      </c>
      <c r="H131" s="326"/>
      <c r="I131" s="326"/>
      <c r="J131" s="326"/>
      <c r="K131" s="109">
        <f>H131+I131+J131</f>
        <v>0</v>
      </c>
    </row>
    <row r="132" spans="1:11" s="171" customFormat="1" ht="17.100000000000001" customHeight="1" x14ac:dyDescent="0.25">
      <c r="A132" s="167"/>
      <c r="B132" s="168" t="s">
        <v>13</v>
      </c>
      <c r="C132" s="169"/>
      <c r="D132" s="170"/>
      <c r="E132" s="91">
        <f>SUMPRODUCT('Planilha '!D127:D130,'Planilha '!E127:E130,(1+'Planilha '!H127:H130))</f>
        <v>0</v>
      </c>
      <c r="F132" s="91">
        <f>SUMPRODUCT('Planilha '!D127:D130,'Planilha '!F127:F130,(1+'Planilha '!H127:H130))</f>
        <v>0</v>
      </c>
      <c r="G132" s="91">
        <f>SUM(G128:G131)</f>
        <v>0</v>
      </c>
      <c r="H132" s="91">
        <f>SUMPRODUCT($G128:$G131,H128:H131)</f>
        <v>0</v>
      </c>
      <c r="I132" s="91">
        <f>SUMPRODUCT($G128:$G131,I128:I131)</f>
        <v>0</v>
      </c>
      <c r="J132" s="91">
        <f>SUMPRODUCT($G128:$G131,J128:J131)</f>
        <v>0</v>
      </c>
      <c r="K132" s="110">
        <f>H132+I132+J132</f>
        <v>0</v>
      </c>
    </row>
    <row r="133" spans="1:11" s="1" customFormat="1" ht="17.100000000000001" customHeight="1" x14ac:dyDescent="0.25">
      <c r="A133" s="66"/>
      <c r="B133" s="135"/>
      <c r="C133" s="67"/>
      <c r="D133" s="121"/>
      <c r="E133" s="92"/>
      <c r="F133" s="92"/>
      <c r="G133" s="92"/>
      <c r="H133" s="93"/>
      <c r="I133" s="92"/>
      <c r="J133" s="92"/>
      <c r="K133" s="109"/>
    </row>
    <row r="134" spans="1:11" s="3" customFormat="1" ht="17.100000000000001" customHeight="1" x14ac:dyDescent="0.25">
      <c r="A134" s="52" t="s">
        <v>126</v>
      </c>
      <c r="B134" s="131" t="s">
        <v>54</v>
      </c>
      <c r="C134" s="54"/>
      <c r="D134" s="122"/>
      <c r="E134" s="91"/>
      <c r="F134" s="91"/>
      <c r="G134" s="91"/>
      <c r="H134" s="94"/>
      <c r="I134" s="91"/>
      <c r="J134" s="91"/>
      <c r="K134" s="109"/>
    </row>
    <row r="135" spans="1:11" s="1" customFormat="1" ht="17.100000000000001" customHeight="1" x14ac:dyDescent="0.25">
      <c r="A135" s="66" t="s">
        <v>198</v>
      </c>
      <c r="B135" s="135" t="str">
        <f>'Planilha '!B134</f>
        <v>Limpeza final de obra</v>
      </c>
      <c r="C135" s="48" t="s">
        <v>17</v>
      </c>
      <c r="D135" s="121">
        <f>'Planilha '!D134</f>
        <v>3700</v>
      </c>
      <c r="E135" s="92">
        <f>'Planilha '!E134</f>
        <v>0</v>
      </c>
      <c r="F135" s="92">
        <f>'Planilha '!F134</f>
        <v>0</v>
      </c>
      <c r="G135" s="92">
        <f>'Planilha '!G134*(1+'Planilha '!H134)</f>
        <v>0</v>
      </c>
      <c r="H135" s="326"/>
      <c r="I135" s="326"/>
      <c r="J135" s="326"/>
      <c r="K135" s="109">
        <f>H135+I135+J135</f>
        <v>0</v>
      </c>
    </row>
    <row r="136" spans="1:11" s="171" customFormat="1" ht="17.100000000000001" customHeight="1" x14ac:dyDescent="0.25">
      <c r="A136" s="167"/>
      <c r="B136" s="168" t="s">
        <v>13</v>
      </c>
      <c r="C136" s="169"/>
      <c r="D136" s="170"/>
      <c r="E136" s="91">
        <f>('Planilha '!D134*'Planilha '!E134)*(1+'Planilha '!H134)</f>
        <v>0</v>
      </c>
      <c r="F136" s="91">
        <f>('Planilha '!D134*'Planilha '!F134)*(1+'Planilha '!H134)</f>
        <v>0</v>
      </c>
      <c r="G136" s="91">
        <f>SUM(G135:G135)</f>
        <v>0</v>
      </c>
      <c r="H136" s="91">
        <f>$G135*H135</f>
        <v>0</v>
      </c>
      <c r="I136" s="91">
        <f>$G135*I135</f>
        <v>0</v>
      </c>
      <c r="J136" s="91">
        <f>$G135*J135</f>
        <v>0</v>
      </c>
      <c r="K136" s="110">
        <f>H136+I136+J136</f>
        <v>0</v>
      </c>
    </row>
    <row r="137" spans="1:11" s="1" customFormat="1" ht="17.100000000000001" customHeight="1" x14ac:dyDescent="0.25">
      <c r="A137" s="66"/>
      <c r="B137" s="135"/>
      <c r="C137" s="67"/>
      <c r="D137" s="121"/>
      <c r="E137" s="92"/>
      <c r="F137" s="92"/>
      <c r="G137" s="92"/>
      <c r="H137" s="93"/>
      <c r="I137" s="93"/>
      <c r="J137" s="93"/>
      <c r="K137" s="109"/>
    </row>
    <row r="138" spans="1:11" s="3" customFormat="1" ht="17.100000000000001" customHeight="1" x14ac:dyDescent="0.25">
      <c r="A138" s="52" t="s">
        <v>127</v>
      </c>
      <c r="B138" s="131" t="s">
        <v>128</v>
      </c>
      <c r="C138" s="54"/>
      <c r="D138" s="122"/>
      <c r="E138" s="91"/>
      <c r="F138" s="91"/>
      <c r="G138" s="91"/>
      <c r="H138" s="94"/>
      <c r="I138" s="94"/>
      <c r="J138" s="94"/>
      <c r="K138" s="109"/>
    </row>
    <row r="139" spans="1:11" s="1" customFormat="1" ht="17.100000000000001" customHeight="1" x14ac:dyDescent="0.25">
      <c r="A139" s="66" t="s">
        <v>129</v>
      </c>
      <c r="B139" s="135" t="str">
        <f>'Planilha '!B138</f>
        <v>Grama tipo esmeralda (em placas)</v>
      </c>
      <c r="C139" s="48" t="s">
        <v>17</v>
      </c>
      <c r="D139" s="121">
        <f>'Planilha '!D138</f>
        <v>4000</v>
      </c>
      <c r="E139" s="92">
        <f>'Planilha '!E138</f>
        <v>0</v>
      </c>
      <c r="F139" s="92">
        <f>'Planilha '!F138</f>
        <v>0</v>
      </c>
      <c r="G139" s="92">
        <f>'Planilha '!G138*(1+'Planilha '!H138)</f>
        <v>0</v>
      </c>
      <c r="H139" s="326"/>
      <c r="I139" s="326"/>
      <c r="J139" s="326"/>
      <c r="K139" s="109">
        <f>H139+I139+J139</f>
        <v>0</v>
      </c>
    </row>
    <row r="140" spans="1:11" s="171" customFormat="1" ht="17.100000000000001" customHeight="1" x14ac:dyDescent="0.25">
      <c r="A140" s="167"/>
      <c r="B140" s="168" t="s">
        <v>13</v>
      </c>
      <c r="C140" s="169"/>
      <c r="D140" s="170"/>
      <c r="E140" s="91">
        <f>('Planilha '!D138*'Planilha '!E138)*(1+'Planilha '!H138)</f>
        <v>0</v>
      </c>
      <c r="F140" s="91">
        <f>('Planilha '!D138*'Planilha '!F138)*(1+'Planilha '!H138)</f>
        <v>0</v>
      </c>
      <c r="G140" s="91">
        <f>SUM(G139:G139)</f>
        <v>0</v>
      </c>
      <c r="H140" s="91">
        <f>$G139*H139</f>
        <v>0</v>
      </c>
      <c r="I140" s="91">
        <f>$G139*I139</f>
        <v>0</v>
      </c>
      <c r="J140" s="91">
        <f>$G139*J139</f>
        <v>0</v>
      </c>
      <c r="K140" s="110">
        <f>H140+I140+J140</f>
        <v>0</v>
      </c>
    </row>
    <row r="141" spans="1:11" s="1" customFormat="1" ht="17.100000000000001" customHeight="1" x14ac:dyDescent="0.25">
      <c r="A141" s="66"/>
      <c r="B141" s="135"/>
      <c r="C141" s="67"/>
      <c r="D141" s="121"/>
      <c r="E141" s="92"/>
      <c r="F141" s="92"/>
      <c r="G141" s="92"/>
      <c r="H141" s="93"/>
      <c r="I141" s="93"/>
      <c r="J141" s="93"/>
      <c r="K141" s="109"/>
    </row>
    <row r="142" spans="1:11" s="3" customFormat="1" ht="17.100000000000001" customHeight="1" x14ac:dyDescent="0.25">
      <c r="A142" s="52" t="s">
        <v>130</v>
      </c>
      <c r="B142" s="131" t="s">
        <v>131</v>
      </c>
      <c r="C142" s="54"/>
      <c r="D142" s="122"/>
      <c r="E142" s="91"/>
      <c r="F142" s="91"/>
      <c r="G142" s="91"/>
      <c r="H142" s="94"/>
      <c r="I142" s="94"/>
      <c r="J142" s="94"/>
      <c r="K142" s="109"/>
    </row>
    <row r="143" spans="1:11" s="1" customFormat="1" ht="17.100000000000001" customHeight="1" x14ac:dyDescent="0.25">
      <c r="A143" s="66" t="s">
        <v>132</v>
      </c>
      <c r="B143" s="135" t="str">
        <f>'Planilha '!B142</f>
        <v>Não se aplica</v>
      </c>
      <c r="C143" s="67"/>
      <c r="D143" s="121"/>
      <c r="E143" s="92"/>
      <c r="F143" s="92"/>
      <c r="G143" s="92"/>
      <c r="H143" s="93"/>
      <c r="I143" s="93"/>
      <c r="J143" s="93"/>
      <c r="K143" s="109">
        <f>H143+I143+J143</f>
        <v>0</v>
      </c>
    </row>
    <row r="144" spans="1:11" s="3" customFormat="1" ht="17.100000000000001" customHeight="1" x14ac:dyDescent="0.25">
      <c r="A144" s="101"/>
      <c r="B144" s="137" t="s">
        <v>13</v>
      </c>
      <c r="C144" s="54"/>
      <c r="D144" s="122"/>
      <c r="E144" s="91">
        <f>'Planilha '!E143</f>
        <v>0</v>
      </c>
      <c r="F144" s="91">
        <f>'Planilha '!F143</f>
        <v>0</v>
      </c>
      <c r="G144" s="91">
        <f>'Planilha '!G143</f>
        <v>0</v>
      </c>
      <c r="H144" s="91">
        <v>0</v>
      </c>
      <c r="I144" s="91">
        <v>0</v>
      </c>
      <c r="J144" s="91">
        <v>0</v>
      </c>
      <c r="K144" s="110">
        <f>H144+I144+J144</f>
        <v>0</v>
      </c>
    </row>
    <row r="145" spans="1:11" s="1" customFormat="1" ht="17.100000000000001" customHeight="1" x14ac:dyDescent="0.25">
      <c r="A145" s="66"/>
      <c r="B145" s="135"/>
      <c r="C145" s="67"/>
      <c r="D145" s="121"/>
      <c r="E145" s="92"/>
      <c r="F145" s="92"/>
      <c r="G145" s="92"/>
      <c r="H145" s="93"/>
      <c r="I145" s="93"/>
      <c r="J145" s="93"/>
      <c r="K145" s="109"/>
    </row>
    <row r="146" spans="1:11" s="2" customFormat="1" ht="17.100000000000001" customHeight="1" x14ac:dyDescent="0.25">
      <c r="A146" s="283" t="s">
        <v>133</v>
      </c>
      <c r="B146" s="138" t="s">
        <v>23</v>
      </c>
      <c r="C146" s="284"/>
      <c r="D146" s="285"/>
      <c r="E146" s="286"/>
      <c r="F146" s="286"/>
      <c r="G146" s="286"/>
      <c r="H146" s="287"/>
      <c r="I146" s="287"/>
      <c r="J146" s="287"/>
      <c r="K146" s="288"/>
    </row>
    <row r="147" spans="1:11" s="1" customFormat="1" ht="17.100000000000001" customHeight="1" thickBot="1" x14ac:dyDescent="0.3">
      <c r="A147" s="234" t="s">
        <v>134</v>
      </c>
      <c r="B147" s="292" t="str">
        <f>'Planilha '!B146</f>
        <v>Licenças, taxas e aprovação de planta (Alvará)</v>
      </c>
      <c r="C147" s="293" t="s">
        <v>26</v>
      </c>
      <c r="D147" s="282">
        <f>'Planilha '!D146</f>
        <v>1</v>
      </c>
      <c r="E147" s="262">
        <f>'Planilha '!E146</f>
        <v>0</v>
      </c>
      <c r="F147" s="262">
        <f>'Planilha '!F146</f>
        <v>0</v>
      </c>
      <c r="G147" s="262">
        <f>'Planilha '!G146*(1+'Planilha '!H146)</f>
        <v>0</v>
      </c>
      <c r="H147" s="330"/>
      <c r="I147" s="330"/>
      <c r="J147" s="330"/>
      <c r="K147" s="263">
        <f>H147+I147+J147</f>
        <v>0</v>
      </c>
    </row>
    <row r="148" spans="1:11" ht="17.100000000000001" customHeight="1" thickTop="1" x14ac:dyDescent="0.25">
      <c r="A148" s="264" t="s">
        <v>168</v>
      </c>
      <c r="B148" s="294" t="str">
        <f>'Planilha '!B147</f>
        <v>Gestão da Obra           (Admin. Obra, Gestão de RH, Seg. Trab., Manut. Equip.)</v>
      </c>
      <c r="C148" s="295" t="s">
        <v>27</v>
      </c>
      <c r="D148" s="266">
        <f>'Planilha '!D147</f>
        <v>3</v>
      </c>
      <c r="E148" s="268">
        <f>'Planilha '!E147</f>
        <v>0</v>
      </c>
      <c r="F148" s="268">
        <f>'Planilha '!F147</f>
        <v>0</v>
      </c>
      <c r="G148" s="268">
        <f>'Planilha '!G147*(1+'Planilha '!H147)</f>
        <v>0</v>
      </c>
      <c r="H148" s="332"/>
      <c r="I148" s="332"/>
      <c r="J148" s="332"/>
      <c r="K148" s="270">
        <f>H148+I148+J148</f>
        <v>0</v>
      </c>
    </row>
    <row r="149" spans="1:11" s="8" customFormat="1" ht="17.100000000000001" customHeight="1" x14ac:dyDescent="0.25">
      <c r="A149" s="275" t="s">
        <v>169</v>
      </c>
      <c r="B149" s="289" t="str">
        <f>'Planilha '!B148</f>
        <v>Engenheiro Civil           (4 horas diárias)</v>
      </c>
      <c r="C149" s="290" t="s">
        <v>27</v>
      </c>
      <c r="D149" s="291">
        <f>'Planilha '!D148</f>
        <v>330</v>
      </c>
      <c r="E149" s="258">
        <f>'Planilha '!E148</f>
        <v>0</v>
      </c>
      <c r="F149" s="258">
        <f>'Planilha '!F148</f>
        <v>0</v>
      </c>
      <c r="G149" s="258">
        <f>'Planilha '!G148*(1+'Planilha '!H148)</f>
        <v>0</v>
      </c>
      <c r="H149" s="331"/>
      <c r="I149" s="331"/>
      <c r="J149" s="331"/>
      <c r="K149" s="259">
        <f>H149+I149+J149</f>
        <v>0</v>
      </c>
    </row>
    <row r="150" spans="1:11" ht="17.100000000000001" customHeight="1" x14ac:dyDescent="0.25">
      <c r="A150" s="66" t="s">
        <v>182</v>
      </c>
      <c r="B150" s="135" t="str">
        <f>'Planilha '!B149</f>
        <v>Encarregado Geral      (8 horas diárias)</v>
      </c>
      <c r="C150" s="160" t="s">
        <v>27</v>
      </c>
      <c r="D150" s="121">
        <f>'Planilha '!D149</f>
        <v>3</v>
      </c>
      <c r="E150" s="92">
        <f>'Planilha '!E149</f>
        <v>0</v>
      </c>
      <c r="F150" s="92">
        <f>'Planilha '!F149</f>
        <v>0</v>
      </c>
      <c r="G150" s="92">
        <f>'Planilha '!G149*(1+'Planilha '!H149)</f>
        <v>0</v>
      </c>
      <c r="H150" s="326"/>
      <c r="I150" s="326"/>
      <c r="J150" s="326"/>
      <c r="K150" s="109">
        <f>H150+I150+J150</f>
        <v>0</v>
      </c>
    </row>
    <row r="151" spans="1:11" s="171" customFormat="1" ht="17.100000000000001" customHeight="1" x14ac:dyDescent="0.25">
      <c r="A151" s="167"/>
      <c r="B151" s="136" t="s">
        <v>13</v>
      </c>
      <c r="C151" s="169"/>
      <c r="D151" s="170"/>
      <c r="E151" s="91">
        <f>SUMPRODUCT('Planilha '!D146:D149,'Planilha '!E146:E149,(1+'Planilha '!H146:H149))</f>
        <v>0</v>
      </c>
      <c r="F151" s="91">
        <f>SUMPRODUCT('Planilha '!D146:D149,'Planilha '!F146:F149,(1+'Planilha '!H146:H149))</f>
        <v>0</v>
      </c>
      <c r="G151" s="91">
        <f>SUM(G147:G150)</f>
        <v>0</v>
      </c>
      <c r="H151" s="91">
        <f>SUMPRODUCT($G147:$G150,H147:H150)</f>
        <v>0</v>
      </c>
      <c r="I151" s="91">
        <f>SUMPRODUCT($G147:$G150,I147:I150)</f>
        <v>0</v>
      </c>
      <c r="J151" s="91">
        <f>SUMPRODUCT($G147:$G150,J147:J150)</f>
        <v>0</v>
      </c>
      <c r="K151" s="110">
        <f>H151+I151+J151</f>
        <v>0</v>
      </c>
    </row>
    <row r="152" spans="1:11" s="7" customFormat="1" ht="17.100000000000001" customHeight="1" x14ac:dyDescent="0.25">
      <c r="A152" s="66"/>
      <c r="B152" s="135"/>
      <c r="C152" s="67"/>
      <c r="D152" s="121"/>
      <c r="E152" s="92"/>
      <c r="F152" s="92"/>
      <c r="G152" s="92"/>
      <c r="H152" s="91"/>
      <c r="I152" s="93"/>
      <c r="J152" s="93"/>
      <c r="K152" s="109"/>
    </row>
    <row r="153" spans="1:11" s="3" customFormat="1" ht="17.100000000000001" customHeight="1" x14ac:dyDescent="0.25">
      <c r="A153" s="52" t="s">
        <v>135</v>
      </c>
      <c r="B153" s="131" t="s">
        <v>136</v>
      </c>
      <c r="C153" s="54"/>
      <c r="D153" s="122"/>
      <c r="E153" s="91"/>
      <c r="F153" s="91"/>
      <c r="G153" s="91"/>
      <c r="H153" s="91"/>
      <c r="I153" s="91"/>
      <c r="J153" s="91"/>
      <c r="K153" s="110"/>
    </row>
    <row r="154" spans="1:11" s="1" customFormat="1" ht="17.100000000000001" customHeight="1" x14ac:dyDescent="0.25">
      <c r="A154" s="66" t="s">
        <v>137</v>
      </c>
      <c r="B154" s="135" t="str">
        <f>'Planilha '!B153</f>
        <v>Não se aplica</v>
      </c>
      <c r="C154" s="67"/>
      <c r="D154" s="121"/>
      <c r="E154" s="92"/>
      <c r="F154" s="92"/>
      <c r="G154" s="92"/>
      <c r="H154" s="93"/>
      <c r="I154" s="93"/>
      <c r="J154" s="93"/>
      <c r="K154" s="109">
        <f>H154+I154+J154</f>
        <v>0</v>
      </c>
    </row>
    <row r="155" spans="1:11" s="3" customFormat="1" ht="17.100000000000001" customHeight="1" x14ac:dyDescent="0.25">
      <c r="A155" s="101"/>
      <c r="B155" s="137" t="s">
        <v>13</v>
      </c>
      <c r="C155" s="54"/>
      <c r="D155" s="122"/>
      <c r="E155" s="91">
        <f>'Planilha '!E154</f>
        <v>0</v>
      </c>
      <c r="F155" s="91">
        <f>'Planilha '!F154</f>
        <v>0</v>
      </c>
      <c r="G155" s="91">
        <f>'Planilha '!G154</f>
        <v>0</v>
      </c>
      <c r="H155" s="91">
        <v>0</v>
      </c>
      <c r="I155" s="91">
        <v>0</v>
      </c>
      <c r="J155" s="91">
        <v>0</v>
      </c>
      <c r="K155" s="110">
        <f>H155+I155+J155</f>
        <v>0</v>
      </c>
    </row>
    <row r="156" spans="1:11" s="7" customFormat="1" ht="17.100000000000001" customHeight="1" x14ac:dyDescent="0.25">
      <c r="A156" s="66"/>
      <c r="B156" s="135"/>
      <c r="C156" s="67"/>
      <c r="D156" s="121"/>
      <c r="E156" s="92"/>
      <c r="F156" s="92"/>
      <c r="G156" s="92"/>
      <c r="H156" s="93"/>
      <c r="I156" s="91"/>
      <c r="J156" s="93"/>
      <c r="K156" s="109"/>
    </row>
    <row r="157" spans="1:11" s="3" customFormat="1" ht="17.100000000000001" customHeight="1" x14ac:dyDescent="0.25">
      <c r="A157" s="52" t="s">
        <v>138</v>
      </c>
      <c r="B157" s="131" t="s">
        <v>85</v>
      </c>
      <c r="C157" s="54"/>
      <c r="D157" s="122"/>
      <c r="E157" s="91"/>
      <c r="F157" s="91"/>
      <c r="G157" s="91"/>
      <c r="H157" s="94"/>
      <c r="I157" s="91"/>
      <c r="J157" s="94"/>
      <c r="K157" s="109"/>
    </row>
    <row r="158" spans="1:11" ht="17.100000000000001" customHeight="1" x14ac:dyDescent="0.25">
      <c r="A158" s="66" t="s">
        <v>139</v>
      </c>
      <c r="B158" s="135" t="str">
        <f>'Planilha '!B156</f>
        <v>Não se aplica</v>
      </c>
      <c r="C158" s="67"/>
      <c r="D158" s="121"/>
      <c r="E158" s="92"/>
      <c r="F158" s="92"/>
      <c r="G158" s="92"/>
      <c r="H158" s="93"/>
      <c r="I158" s="93"/>
      <c r="J158" s="93"/>
      <c r="K158" s="109">
        <f>H158+I158+J158</f>
        <v>0</v>
      </c>
    </row>
    <row r="159" spans="1:11" s="3" customFormat="1" ht="17.100000000000001" customHeight="1" x14ac:dyDescent="0.25">
      <c r="A159" s="101"/>
      <c r="B159" s="137" t="s">
        <v>13</v>
      </c>
      <c r="C159" s="54"/>
      <c r="D159" s="122"/>
      <c r="E159" s="91">
        <f>'Planilha '!E157</f>
        <v>0</v>
      </c>
      <c r="F159" s="91">
        <f>'Planilha '!F157</f>
        <v>0</v>
      </c>
      <c r="G159" s="91">
        <f>'Planilha '!G157</f>
        <v>0</v>
      </c>
      <c r="H159" s="91">
        <v>0</v>
      </c>
      <c r="I159" s="91">
        <v>0</v>
      </c>
      <c r="J159" s="91">
        <v>0</v>
      </c>
      <c r="K159" s="110">
        <f>H159+I159+J159</f>
        <v>0</v>
      </c>
    </row>
    <row r="160" spans="1:11" ht="17.100000000000001" customHeight="1" x14ac:dyDescent="0.25">
      <c r="A160" s="66"/>
      <c r="B160" s="135"/>
      <c r="C160" s="67"/>
      <c r="D160" s="121"/>
      <c r="E160" s="92"/>
      <c r="F160" s="92"/>
      <c r="G160" s="92"/>
      <c r="H160" s="92"/>
      <c r="I160" s="93"/>
      <c r="J160" s="92"/>
      <c r="K160" s="109"/>
    </row>
    <row r="161" spans="1:11" ht="17.100000000000001" customHeight="1" x14ac:dyDescent="0.25">
      <c r="A161" s="69" t="s">
        <v>140</v>
      </c>
      <c r="B161" s="131" t="s">
        <v>141</v>
      </c>
      <c r="C161" s="54"/>
      <c r="D161" s="121"/>
      <c r="E161" s="92"/>
      <c r="F161" s="92"/>
      <c r="G161" s="92"/>
      <c r="H161" s="92"/>
      <c r="I161" s="93"/>
      <c r="J161" s="92"/>
      <c r="K161" s="109"/>
    </row>
    <row r="162" spans="1:11" ht="17.100000000000001" customHeight="1" x14ac:dyDescent="0.25">
      <c r="A162" s="69"/>
      <c r="B162" s="131" t="s">
        <v>171</v>
      </c>
      <c r="C162" s="54"/>
      <c r="D162" s="122"/>
      <c r="E162" s="91"/>
      <c r="F162" s="91"/>
      <c r="G162" s="91"/>
      <c r="H162" s="91"/>
      <c r="I162" s="91"/>
      <c r="J162" s="91"/>
      <c r="K162" s="110"/>
    </row>
    <row r="163" spans="1:11" s="1" customFormat="1" ht="17.100000000000001" customHeight="1" x14ac:dyDescent="0.25">
      <c r="A163" s="66" t="s">
        <v>186</v>
      </c>
      <c r="B163" s="135" t="str">
        <f>'Planilha '!B161</f>
        <v>Guia (meio-fio) em concreto moldado in loco, dimensões 30x15x13cm</v>
      </c>
      <c r="C163" s="61" t="s">
        <v>34</v>
      </c>
      <c r="D163" s="121">
        <f>'Planilha '!D161</f>
        <v>175</v>
      </c>
      <c r="E163" s="92">
        <f>'Planilha '!E161</f>
        <v>0</v>
      </c>
      <c r="F163" s="92">
        <f>'Planilha '!F161</f>
        <v>0</v>
      </c>
      <c r="G163" s="92">
        <f>'Planilha '!G161*(1+'Planilha '!H161)</f>
        <v>0</v>
      </c>
      <c r="H163" s="326"/>
      <c r="I163" s="326"/>
      <c r="J163" s="326"/>
      <c r="K163" s="109">
        <f>H163+I163+J163</f>
        <v>0</v>
      </c>
    </row>
    <row r="164" spans="1:11" s="1" customFormat="1" ht="17.100000000000001" customHeight="1" x14ac:dyDescent="0.25">
      <c r="A164" s="66" t="s">
        <v>187</v>
      </c>
      <c r="B164" s="135" t="str">
        <f>'Planilha '!B162</f>
        <v>Guia (meio-fio) e sarjeta conjugados de concreto, moldado in loco 30x12,5x30cm</v>
      </c>
      <c r="C164" s="61" t="s">
        <v>34</v>
      </c>
      <c r="D164" s="121">
        <f>'Planilha '!D162</f>
        <v>400</v>
      </c>
      <c r="E164" s="92">
        <f>'Planilha '!E162</f>
        <v>0</v>
      </c>
      <c r="F164" s="92">
        <f>'Planilha '!F162</f>
        <v>0</v>
      </c>
      <c r="G164" s="92">
        <f>'Planilha '!G162*(1+'Planilha '!H162)</f>
        <v>0</v>
      </c>
      <c r="H164" s="326"/>
      <c r="I164" s="326"/>
      <c r="J164" s="326"/>
      <c r="K164" s="109">
        <f>H164+I164+J164</f>
        <v>0</v>
      </c>
    </row>
    <row r="165" spans="1:11" s="1" customFormat="1" ht="17.100000000000001" customHeight="1" x14ac:dyDescent="0.25">
      <c r="A165" s="66" t="s">
        <v>188</v>
      </c>
      <c r="B165" s="135" t="str">
        <f>'Planilha '!B163</f>
        <v>Sarjeta Simples moldado in loco  L = 45cm e # = 15cm</v>
      </c>
      <c r="C165" s="61"/>
      <c r="D165" s="121"/>
      <c r="E165" s="92">
        <f>'Planilha '!E163</f>
        <v>0</v>
      </c>
      <c r="F165" s="92">
        <f>'Planilha '!F163</f>
        <v>0</v>
      </c>
      <c r="G165" s="92">
        <f>'Planilha '!G163*(1+'Planilha '!H163)</f>
        <v>0</v>
      </c>
      <c r="H165" s="326"/>
      <c r="I165" s="326"/>
      <c r="J165" s="326"/>
      <c r="K165" s="109">
        <f>H165+I165+J165</f>
        <v>0</v>
      </c>
    </row>
    <row r="166" spans="1:11" s="3" customFormat="1" ht="17.100000000000001" customHeight="1" x14ac:dyDescent="0.25">
      <c r="A166" s="101"/>
      <c r="B166" s="131" t="s">
        <v>172</v>
      </c>
      <c r="C166" s="48"/>
      <c r="D166" s="122"/>
      <c r="E166" s="91"/>
      <c r="F166" s="91"/>
      <c r="G166" s="91"/>
      <c r="H166" s="333"/>
      <c r="I166" s="333"/>
      <c r="J166" s="333"/>
      <c r="K166" s="110"/>
    </row>
    <row r="167" spans="1:11" s="1" customFormat="1" ht="17.100000000000001" customHeight="1" x14ac:dyDescent="0.25">
      <c r="A167" s="66" t="s">
        <v>189</v>
      </c>
      <c r="B167" s="135" t="str">
        <f>'Planilha '!B165</f>
        <v>Estacionamento em brita nº 01,  # = 8cm</v>
      </c>
      <c r="C167" s="61" t="s">
        <v>17</v>
      </c>
      <c r="D167" s="121">
        <f>'Planilha '!D165</f>
        <v>65</v>
      </c>
      <c r="E167" s="92">
        <f>'Planilha '!E165</f>
        <v>0</v>
      </c>
      <c r="F167" s="92">
        <f>'Planilha '!F165</f>
        <v>0</v>
      </c>
      <c r="G167" s="92">
        <f>'Planilha '!G165*(1+'Planilha '!H165)</f>
        <v>0</v>
      </c>
      <c r="H167" s="326"/>
      <c r="I167" s="326"/>
      <c r="J167" s="326"/>
      <c r="K167" s="109">
        <f>H167+I167+J167</f>
        <v>0</v>
      </c>
    </row>
    <row r="168" spans="1:11" s="3" customFormat="1" ht="17.100000000000001" customHeight="1" x14ac:dyDescent="0.25">
      <c r="A168" s="101"/>
      <c r="B168" s="144" t="s">
        <v>173</v>
      </c>
      <c r="C168" s="161"/>
      <c r="D168" s="122"/>
      <c r="E168" s="91"/>
      <c r="F168" s="91"/>
      <c r="G168" s="91"/>
      <c r="H168" s="334"/>
      <c r="I168" s="333"/>
      <c r="J168" s="334"/>
      <c r="K168" s="109"/>
    </row>
    <row r="169" spans="1:11" s="1" customFormat="1" ht="17.100000000000001" customHeight="1" x14ac:dyDescent="0.25">
      <c r="A169" s="66" t="s">
        <v>190</v>
      </c>
      <c r="B169" s="135" t="str">
        <f>'Planilha '!B167</f>
        <v>Passeio em concreto usinado, fck=20MPa  # = 6cm, desempenado e nivelado</v>
      </c>
      <c r="C169" s="61" t="s">
        <v>17</v>
      </c>
      <c r="D169" s="121">
        <f>'Planilha '!D167</f>
        <v>1300</v>
      </c>
      <c r="E169" s="92">
        <f>'Planilha '!E167</f>
        <v>0</v>
      </c>
      <c r="F169" s="92">
        <f>'Planilha '!F167</f>
        <v>0</v>
      </c>
      <c r="G169" s="92">
        <f>'Planilha '!G167*(1+'Planilha '!H167)</f>
        <v>0</v>
      </c>
      <c r="H169" s="326"/>
      <c r="I169" s="326"/>
      <c r="J169" s="326"/>
      <c r="K169" s="109">
        <f>H169+I169+J169</f>
        <v>0</v>
      </c>
    </row>
    <row r="170" spans="1:11" s="3" customFormat="1" ht="17.100000000000001" customHeight="1" x14ac:dyDescent="0.25">
      <c r="A170" s="101"/>
      <c r="B170" s="131" t="s">
        <v>174</v>
      </c>
      <c r="C170" s="54"/>
      <c r="D170" s="122"/>
      <c r="E170" s="91"/>
      <c r="F170" s="91"/>
      <c r="G170" s="91"/>
      <c r="H170" s="333"/>
      <c r="I170" s="333"/>
      <c r="J170" s="333"/>
      <c r="K170" s="110"/>
    </row>
    <row r="171" spans="1:11" s="1" customFormat="1" ht="17.100000000000001" customHeight="1" x14ac:dyDescent="0.25">
      <c r="A171" s="66" t="s">
        <v>259</v>
      </c>
      <c r="B171" s="135" t="str">
        <f>'Planilha '!B169</f>
        <v>Sub base estabilizada  e compactação do subleito</v>
      </c>
      <c r="C171" s="61" t="s">
        <v>17</v>
      </c>
      <c r="D171" s="121">
        <f>'Planilha '!D169</f>
        <v>2375</v>
      </c>
      <c r="E171" s="92">
        <f>'Planilha '!E169</f>
        <v>0</v>
      </c>
      <c r="F171" s="92">
        <f>'Planilha '!F169</f>
        <v>0</v>
      </c>
      <c r="G171" s="92">
        <f>'Planilha '!G169*(1+'Planilha '!H169)</f>
        <v>0</v>
      </c>
      <c r="H171" s="326"/>
      <c r="I171" s="326"/>
      <c r="J171" s="326"/>
      <c r="K171" s="109">
        <f t="shared" ref="K171:K176" si="3">H171+I171+J171</f>
        <v>0</v>
      </c>
    </row>
    <row r="172" spans="1:11" s="1" customFormat="1" ht="17.100000000000001" customHeight="1" x14ac:dyDescent="0.25">
      <c r="A172" s="66" t="s">
        <v>260</v>
      </c>
      <c r="B172" s="135" t="str">
        <f>'Planilha '!B170</f>
        <v>Base estabilizada em bica corrida compactada  #=20cm (fornecimento e aplicação)</v>
      </c>
      <c r="C172" s="61" t="s">
        <v>29</v>
      </c>
      <c r="D172" s="121">
        <f>'Planilha '!D170</f>
        <v>475</v>
      </c>
      <c r="E172" s="92">
        <f>'Planilha '!E170</f>
        <v>0</v>
      </c>
      <c r="F172" s="92">
        <f>'Planilha '!F170</f>
        <v>0</v>
      </c>
      <c r="G172" s="92">
        <f>'Planilha '!G170*(1+'Planilha '!H170)</f>
        <v>0</v>
      </c>
      <c r="H172" s="326"/>
      <c r="I172" s="326"/>
      <c r="J172" s="326"/>
      <c r="K172" s="109">
        <f t="shared" si="3"/>
        <v>0</v>
      </c>
    </row>
    <row r="173" spans="1:11" s="1" customFormat="1" ht="17.100000000000001" customHeight="1" x14ac:dyDescent="0.25">
      <c r="A173" s="66" t="s">
        <v>261</v>
      </c>
      <c r="B173" s="135" t="str">
        <f>'Planilha '!B171</f>
        <v>Imprimação c/ emulsão CM-30</v>
      </c>
      <c r="C173" s="61" t="s">
        <v>17</v>
      </c>
      <c r="D173" s="121">
        <f>'Planilha '!D171</f>
        <v>2375</v>
      </c>
      <c r="E173" s="92">
        <f>'Planilha '!E171</f>
        <v>0</v>
      </c>
      <c r="F173" s="92">
        <f>'Planilha '!F171</f>
        <v>0</v>
      </c>
      <c r="G173" s="92">
        <f>'Planilha '!G171*(1+'Planilha '!H171)</f>
        <v>0</v>
      </c>
      <c r="H173" s="326"/>
      <c r="I173" s="326"/>
      <c r="J173" s="326"/>
      <c r="K173" s="109">
        <f t="shared" si="3"/>
        <v>0</v>
      </c>
    </row>
    <row r="174" spans="1:11" s="1" customFormat="1" ht="17.100000000000001" customHeight="1" x14ac:dyDescent="0.25">
      <c r="A174" s="66" t="s">
        <v>199</v>
      </c>
      <c r="B174" s="99" t="str">
        <f>'Planilha '!B172</f>
        <v>Pintura de ligação  c/ emulsão RR-1C</v>
      </c>
      <c r="C174" s="61" t="s">
        <v>17</v>
      </c>
      <c r="D174" s="121">
        <f>'Planilha '!D172</f>
        <v>2375</v>
      </c>
      <c r="E174" s="92">
        <f>'Planilha '!E172</f>
        <v>0</v>
      </c>
      <c r="F174" s="92">
        <f>'Planilha '!F172</f>
        <v>0</v>
      </c>
      <c r="G174" s="92">
        <f>'Planilha '!G172*(1+'Planilha '!H172)</f>
        <v>0</v>
      </c>
      <c r="H174" s="326"/>
      <c r="I174" s="326"/>
      <c r="J174" s="326"/>
      <c r="K174" s="109">
        <f t="shared" si="3"/>
        <v>0</v>
      </c>
    </row>
    <row r="175" spans="1:11" s="1" customFormat="1" ht="17.100000000000001" customHeight="1" x14ac:dyDescent="0.25">
      <c r="A175" s="66" t="s">
        <v>200</v>
      </c>
      <c r="B175" s="99" t="str">
        <f>'Planilha '!B173</f>
        <v>Concreto Betuminoso Usinado a Quente (CBUQ) aplicado e compactado # = 4cm</v>
      </c>
      <c r="C175" s="61" t="s">
        <v>29</v>
      </c>
      <c r="D175" s="121">
        <f>'Planilha '!D173</f>
        <v>95</v>
      </c>
      <c r="E175" s="92">
        <f>'Planilha '!E173</f>
        <v>0</v>
      </c>
      <c r="F175" s="92">
        <f>'Planilha '!F173</f>
        <v>0</v>
      </c>
      <c r="G175" s="92">
        <f>'Planilha '!G173*(1+'Planilha '!H173)</f>
        <v>0</v>
      </c>
      <c r="H175" s="326"/>
      <c r="I175" s="326"/>
      <c r="J175" s="326"/>
      <c r="K175" s="109">
        <f t="shared" si="3"/>
        <v>0</v>
      </c>
    </row>
    <row r="176" spans="1:11" s="171" customFormat="1" ht="17.100000000000001" customHeight="1" x14ac:dyDescent="0.25">
      <c r="A176" s="167"/>
      <c r="B176" s="172" t="s">
        <v>13</v>
      </c>
      <c r="C176" s="170"/>
      <c r="D176" s="170"/>
      <c r="E176" s="91">
        <f>SUMPRODUCT('Planilha '!D161:D173,'Planilha '!E161:E173,(1+'Planilha '!H161:H173))</f>
        <v>0</v>
      </c>
      <c r="F176" s="91">
        <f>SUMPRODUCT('Planilha '!D161:D173,'Planilha '!F161:F173,(1+'Planilha '!H161:H173))</f>
        <v>0</v>
      </c>
      <c r="G176" s="91">
        <f>SUM(G163:G175)</f>
        <v>0</v>
      </c>
      <c r="H176" s="91">
        <f>SUMPRODUCT($G163:$G175,H163:H175)</f>
        <v>0</v>
      </c>
      <c r="I176" s="91">
        <f>SUMPRODUCT($G163:$G175,I163:I175)</f>
        <v>0</v>
      </c>
      <c r="J176" s="91">
        <f>SUMPRODUCT($G163:$G175,J163:J175)</f>
        <v>0</v>
      </c>
      <c r="K176" s="110">
        <f t="shared" si="3"/>
        <v>0</v>
      </c>
    </row>
    <row r="177" spans="1:11" ht="17.100000000000001" customHeight="1" x14ac:dyDescent="0.25">
      <c r="A177" s="66"/>
      <c r="B177" s="99"/>
      <c r="C177" s="158"/>
      <c r="D177" s="121"/>
      <c r="E177" s="92"/>
      <c r="F177" s="92"/>
      <c r="G177" s="92"/>
      <c r="H177" s="93"/>
      <c r="I177" s="93"/>
      <c r="J177" s="93"/>
      <c r="K177" s="109"/>
    </row>
    <row r="178" spans="1:11" s="3" customFormat="1" ht="17.100000000000001" customHeight="1" x14ac:dyDescent="0.25">
      <c r="A178" s="52" t="s">
        <v>142</v>
      </c>
      <c r="B178" s="347" t="s">
        <v>143</v>
      </c>
      <c r="C178" s="348"/>
      <c r="D178" s="349"/>
      <c r="E178" s="91"/>
      <c r="F178" s="91"/>
      <c r="G178" s="91"/>
      <c r="H178" s="94"/>
      <c r="I178" s="94"/>
      <c r="J178" s="94"/>
      <c r="K178" s="109"/>
    </row>
    <row r="179" spans="1:11" ht="17.100000000000001" customHeight="1" x14ac:dyDescent="0.25">
      <c r="A179" s="66" t="s">
        <v>144</v>
      </c>
      <c r="B179" s="99" t="str">
        <f>'Planilha '!B177</f>
        <v>Não se aplica</v>
      </c>
      <c r="C179" s="158"/>
      <c r="D179" s="121"/>
      <c r="E179" s="92"/>
      <c r="F179" s="92"/>
      <c r="G179" s="92"/>
      <c r="H179" s="93"/>
      <c r="I179" s="93"/>
      <c r="J179" s="93"/>
      <c r="K179" s="109">
        <f>H179+I179+J179</f>
        <v>0</v>
      </c>
    </row>
    <row r="180" spans="1:11" s="3" customFormat="1" ht="15.75" x14ac:dyDescent="0.25">
      <c r="A180" s="101"/>
      <c r="B180" s="53" t="s">
        <v>13</v>
      </c>
      <c r="C180" s="148"/>
      <c r="D180" s="129"/>
      <c r="E180" s="91">
        <f>'Planilha '!E178</f>
        <v>0</v>
      </c>
      <c r="F180" s="91">
        <f>'Planilha '!F178</f>
        <v>0</v>
      </c>
      <c r="G180" s="91">
        <f>'Planilha '!G178</f>
        <v>0</v>
      </c>
      <c r="H180" s="91">
        <v>0</v>
      </c>
      <c r="I180" s="91">
        <v>0</v>
      </c>
      <c r="J180" s="91">
        <v>0</v>
      </c>
      <c r="K180" s="110">
        <f>H180+I180+J180</f>
        <v>0</v>
      </c>
    </row>
    <row r="181" spans="1:11" s="7" customFormat="1" ht="17.100000000000001" customHeight="1" thickBot="1" x14ac:dyDescent="0.3">
      <c r="A181" s="111"/>
      <c r="B181" s="100"/>
      <c r="C181" s="159"/>
      <c r="D181" s="123"/>
      <c r="E181" s="97"/>
      <c r="F181" s="97"/>
      <c r="G181" s="97"/>
      <c r="H181" s="97"/>
      <c r="I181" s="97"/>
      <c r="J181" s="97"/>
      <c r="K181" s="173"/>
    </row>
    <row r="182" spans="1:11" s="177" customFormat="1" ht="16.5" customHeight="1" thickTop="1" thickBot="1" x14ac:dyDescent="0.3">
      <c r="A182" s="174"/>
      <c r="B182" s="175" t="str">
        <f>'Planilha '!B180</f>
        <v>TOTAL GERAL</v>
      </c>
      <c r="C182" s="174"/>
      <c r="D182" s="174"/>
      <c r="E182" s="174">
        <f>E180+E176+E159+E155+E151+E144+E140+E136+E132+E125+E121+E116+E112+E108+E79+E75+E71+E67+E62+E58+E44+E40+E33+E22+E14</f>
        <v>0</v>
      </c>
      <c r="F182" s="174">
        <f>F180+F176+F159+F155+F151+F144+F140+F136+F132+F125+F121+F116+F112+F108+F79+F75+F71+F67+F62+F58+F44+F40+F33+F22+F14</f>
        <v>0</v>
      </c>
      <c r="G182" s="176">
        <f>E182+F182</f>
        <v>0</v>
      </c>
      <c r="H182" s="174">
        <f>H180+H176+H159+H155+H151+H144+H140+H136+H132+H125+H121+H116+H112+H108+H79+H75+H71+H67+H62+H58+H44+H40+H33+H22+H14</f>
        <v>0</v>
      </c>
      <c r="I182" s="174">
        <f>I180+I176+I159+I155+I151+I144+I140+I136+I132+I125+I121+I116+I112+I108+I79+I75+I71+I67+I62+I58+I44+I40+I33+I22+I14</f>
        <v>0</v>
      </c>
      <c r="J182" s="174">
        <f>J180+J176+J159+J155+J151+J144+J140+J136+J132+J125+J121+J116+J112+J108+J79+J75+J71+J67+J62+J58+J44+J40+J33+J22+J14</f>
        <v>0</v>
      </c>
      <c r="K182" s="176">
        <f>H182+I182+J182</f>
        <v>0</v>
      </c>
    </row>
    <row r="183" spans="1:11" s="181" customFormat="1" ht="17.100000000000001" customHeight="1" thickTop="1" thickBot="1" x14ac:dyDescent="0.3">
      <c r="A183" s="163"/>
      <c r="B183" s="163"/>
      <c r="C183" s="179"/>
      <c r="D183" s="180"/>
      <c r="E183" s="163"/>
      <c r="F183" s="163"/>
      <c r="G183" s="163"/>
      <c r="H183" s="178" t="e">
        <f>H182/$G182</f>
        <v>#DIV/0!</v>
      </c>
      <c r="I183" s="178" t="e">
        <f>I182/$G182</f>
        <v>#DIV/0!</v>
      </c>
      <c r="J183" s="178" t="e">
        <f>J182/$G182</f>
        <v>#DIV/0!</v>
      </c>
      <c r="K183" s="311" t="e">
        <f>H183+I183+J183</f>
        <v>#DIV/0!</v>
      </c>
    </row>
    <row r="184" spans="1:11" s="181" customFormat="1" ht="17.100000000000001" customHeight="1" thickTop="1" x14ac:dyDescent="0.25">
      <c r="A184" s="163"/>
      <c r="B184" s="163"/>
      <c r="C184" s="179"/>
      <c r="D184" s="180"/>
      <c r="E184" s="163"/>
      <c r="F184" s="163"/>
      <c r="G184" s="163"/>
      <c r="H184" s="179"/>
      <c r="I184" s="179"/>
      <c r="J184" s="179"/>
      <c r="K184" s="179"/>
    </row>
    <row r="185" spans="1:11" s="181" customFormat="1" ht="17.100000000000001" customHeight="1" x14ac:dyDescent="0.25">
      <c r="A185" s="163"/>
      <c r="B185" s="338"/>
      <c r="C185" s="179"/>
      <c r="D185" s="180"/>
      <c r="E185" s="163"/>
      <c r="F185" s="163"/>
      <c r="G185" s="163"/>
      <c r="H185" s="179"/>
      <c r="I185" s="179"/>
      <c r="J185" s="179"/>
      <c r="K185" s="179"/>
    </row>
    <row r="186" spans="1:11" s="181" customFormat="1" ht="17.100000000000001" customHeight="1" x14ac:dyDescent="0.25">
      <c r="A186" s="163"/>
      <c r="B186" s="338" t="s">
        <v>274</v>
      </c>
      <c r="C186" s="179"/>
      <c r="D186" s="180"/>
      <c r="E186" s="163"/>
      <c r="F186" s="346" t="s">
        <v>273</v>
      </c>
      <c r="G186" s="346"/>
      <c r="H186" s="346"/>
      <c r="I186" s="346"/>
      <c r="J186" s="179"/>
      <c r="K186" s="179"/>
    </row>
    <row r="187" spans="1:11" s="181" customFormat="1" ht="17.100000000000001" customHeight="1" x14ac:dyDescent="0.25">
      <c r="A187" s="163"/>
      <c r="B187" s="338"/>
      <c r="C187" s="179"/>
      <c r="D187" s="180"/>
      <c r="E187" s="163"/>
      <c r="F187" s="163"/>
      <c r="G187" s="163"/>
      <c r="H187" s="179"/>
      <c r="I187" s="179"/>
      <c r="J187" s="179"/>
      <c r="K187" s="179"/>
    </row>
    <row r="188" spans="1:11" s="181" customFormat="1" ht="17.100000000000001" customHeight="1" x14ac:dyDescent="0.25">
      <c r="A188" s="163"/>
      <c r="B188" s="339" t="s">
        <v>0</v>
      </c>
      <c r="C188" s="183"/>
      <c r="D188" s="184"/>
      <c r="E188" s="182"/>
      <c r="F188" s="182"/>
      <c r="G188" s="182"/>
      <c r="H188" s="183"/>
      <c r="I188" s="183"/>
      <c r="J188" s="183"/>
      <c r="K188" s="179"/>
    </row>
    <row r="189" spans="1:11" s="181" customFormat="1" ht="17.100000000000001" customHeight="1" x14ac:dyDescent="0.25">
      <c r="A189" s="163"/>
      <c r="B189" s="35"/>
      <c r="C189" s="179"/>
      <c r="D189" s="180"/>
      <c r="E189" s="163"/>
      <c r="F189" s="163"/>
      <c r="G189" s="163"/>
      <c r="H189" s="179"/>
      <c r="I189" s="179"/>
      <c r="J189" s="179"/>
      <c r="K189" s="179"/>
    </row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</sheetData>
  <sheetProtection selectLockedCells="1" selectUnlockedCells="1"/>
  <mergeCells count="6">
    <mergeCell ref="F186:I186"/>
    <mergeCell ref="A7:K7"/>
    <mergeCell ref="A8:K8"/>
    <mergeCell ref="A9:K9"/>
    <mergeCell ref="A10:K10"/>
    <mergeCell ref="B178:D178"/>
  </mergeCells>
  <printOptions horizontalCentered="1"/>
  <pageMargins left="0.19652777777777777" right="0" top="0.19652777777777777" bottom="0" header="0.51180555555555551" footer="0.51180555555555551"/>
  <pageSetup paperSize="9" scale="72" firstPageNumber="0" fitToHeight="0" orientation="landscape" r:id="rId1"/>
  <headerFooter alignWithMargins="0"/>
  <rowBreaks count="4" manualBreakCount="4">
    <brk id="53" max="10" man="1"/>
    <brk id="100" max="10" man="1"/>
    <brk id="147" max="10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view="pageBreakPreview" topLeftCell="A28" zoomScale="120" zoomScaleNormal="80" zoomScaleSheetLayoutView="120" workbookViewId="0">
      <selection activeCell="B42" sqref="B42"/>
    </sheetView>
  </sheetViews>
  <sheetFormatPr defaultRowHeight="15" x14ac:dyDescent="0.25"/>
  <cols>
    <col min="1" max="1" width="9.42578125" style="32" customWidth="1"/>
    <col min="2" max="2" width="72.5703125" style="32" customWidth="1"/>
    <col min="3" max="3" width="15.5703125" style="32" customWidth="1"/>
    <col min="4" max="16384" width="9.140625" style="309"/>
  </cols>
  <sheetData>
    <row r="1" spans="1:3" x14ac:dyDescent="0.2">
      <c r="A1" s="350" t="s">
        <v>270</v>
      </c>
      <c r="B1" s="350"/>
      <c r="C1" s="350"/>
    </row>
    <row r="2" spans="1:3" x14ac:dyDescent="0.25">
      <c r="A2" s="336"/>
      <c r="B2" s="337"/>
      <c r="C2" s="337"/>
    </row>
    <row r="3" spans="1:3" x14ac:dyDescent="0.2">
      <c r="A3" s="351" t="s">
        <v>265</v>
      </c>
      <c r="B3" s="351"/>
      <c r="C3" s="351"/>
    </row>
    <row r="4" spans="1:3" x14ac:dyDescent="0.25">
      <c r="A4" s="23"/>
    </row>
    <row r="5" spans="1:3" ht="30.75" customHeight="1" x14ac:dyDescent="0.2">
      <c r="A5" s="352" t="str">
        <f>'Planilha '!A9:I9</f>
        <v>INFRAESTRUTURA - FASE III - CAMPUS DE VARGINHA-MG</v>
      </c>
      <c r="B5" s="353"/>
      <c r="C5" s="353"/>
    </row>
    <row r="6" spans="1:3" ht="15.75" thickBot="1" x14ac:dyDescent="0.3">
      <c r="A6" s="307"/>
    </row>
    <row r="7" spans="1:3" ht="12.75" x14ac:dyDescent="0.2">
      <c r="A7" s="354" t="s">
        <v>62</v>
      </c>
      <c r="B7" s="354" t="s">
        <v>63</v>
      </c>
      <c r="C7" s="354" t="s">
        <v>64</v>
      </c>
    </row>
    <row r="8" spans="1:3" ht="13.5" thickBot="1" x14ac:dyDescent="0.25">
      <c r="A8" s="355"/>
      <c r="B8" s="355"/>
      <c r="C8" s="355"/>
    </row>
    <row r="9" spans="1:3" ht="18" customHeight="1" thickBot="1" x14ac:dyDescent="0.25">
      <c r="A9" s="25">
        <v>1</v>
      </c>
      <c r="B9" s="26" t="s">
        <v>65</v>
      </c>
      <c r="C9" s="335"/>
    </row>
    <row r="10" spans="1:3" ht="18" customHeight="1" thickBot="1" x14ac:dyDescent="0.25">
      <c r="A10" s="25">
        <v>2</v>
      </c>
      <c r="B10" s="26" t="s">
        <v>66</v>
      </c>
      <c r="C10" s="335"/>
    </row>
    <row r="11" spans="1:3" ht="18" customHeight="1" thickBot="1" x14ac:dyDescent="0.25">
      <c r="A11" s="25">
        <v>3</v>
      </c>
      <c r="B11" s="26" t="s">
        <v>67</v>
      </c>
      <c r="C11" s="335"/>
    </row>
    <row r="12" spans="1:3" ht="18" customHeight="1" thickBot="1" x14ac:dyDescent="0.25">
      <c r="A12" s="25">
        <v>4</v>
      </c>
      <c r="B12" s="26" t="s">
        <v>68</v>
      </c>
      <c r="C12" s="335"/>
    </row>
    <row r="13" spans="1:3" ht="18" customHeight="1" thickBot="1" x14ac:dyDescent="0.25">
      <c r="A13" s="25">
        <v>5</v>
      </c>
      <c r="B13" s="26" t="s">
        <v>69</v>
      </c>
      <c r="C13" s="335"/>
    </row>
    <row r="14" spans="1:3" ht="18" customHeight="1" thickBot="1" x14ac:dyDescent="0.25">
      <c r="A14" s="25">
        <v>6</v>
      </c>
      <c r="B14" s="26" t="s">
        <v>70</v>
      </c>
      <c r="C14" s="335"/>
    </row>
    <row r="15" spans="1:3" ht="18" customHeight="1" thickBot="1" x14ac:dyDescent="0.25">
      <c r="A15" s="25">
        <v>7</v>
      </c>
      <c r="B15" s="26" t="s">
        <v>71</v>
      </c>
      <c r="C15" s="335"/>
    </row>
    <row r="16" spans="1:3" ht="18" customHeight="1" thickBot="1" x14ac:dyDescent="0.25">
      <c r="A16" s="25">
        <v>8</v>
      </c>
      <c r="B16" s="26" t="s">
        <v>72</v>
      </c>
      <c r="C16" s="335"/>
    </row>
    <row r="17" spans="1:3" ht="18" customHeight="1" thickBot="1" x14ac:dyDescent="0.25">
      <c r="A17" s="25">
        <v>9</v>
      </c>
      <c r="B17" s="26" t="s">
        <v>73</v>
      </c>
      <c r="C17" s="335"/>
    </row>
    <row r="18" spans="1:3" ht="18" customHeight="1" thickBot="1" x14ac:dyDescent="0.25">
      <c r="A18" s="27"/>
      <c r="B18" s="28" t="s">
        <v>74</v>
      </c>
      <c r="C18" s="29">
        <f>(((1+C9+C11+C12)*(1+C10)*(1+C17))/(1-(C13+C15+C16+C14))-1)</f>
        <v>0</v>
      </c>
    </row>
    <row r="19" spans="1:3" x14ac:dyDescent="0.25">
      <c r="A19" s="23"/>
    </row>
    <row r="20" spans="1:3" x14ac:dyDescent="0.25">
      <c r="A20" s="351" t="s">
        <v>75</v>
      </c>
      <c r="B20" s="351"/>
    </row>
    <row r="21" spans="1:3" x14ac:dyDescent="0.25">
      <c r="A21" s="30"/>
    </row>
    <row r="22" spans="1:3" x14ac:dyDescent="0.25">
      <c r="A22" s="351" t="s">
        <v>76</v>
      </c>
      <c r="B22" s="351"/>
    </row>
    <row r="23" spans="1:3" x14ac:dyDescent="0.25">
      <c r="A23" s="351" t="s">
        <v>77</v>
      </c>
      <c r="B23" s="351"/>
    </row>
    <row r="24" spans="1:3" x14ac:dyDescent="0.25">
      <c r="A24" s="30"/>
    </row>
    <row r="25" spans="1:3" x14ac:dyDescent="0.25">
      <c r="A25" s="21" t="s">
        <v>78</v>
      </c>
    </row>
    <row r="26" spans="1:3" x14ac:dyDescent="0.25">
      <c r="A26" s="357" t="s">
        <v>79</v>
      </c>
      <c r="B26" s="357"/>
    </row>
    <row r="27" spans="1:3" x14ac:dyDescent="0.25">
      <c r="A27" s="357" t="s">
        <v>80</v>
      </c>
      <c r="B27" s="357"/>
    </row>
    <row r="28" spans="1:3" x14ac:dyDescent="0.25">
      <c r="A28" s="357" t="s">
        <v>81</v>
      </c>
      <c r="B28" s="357"/>
    </row>
    <row r="29" spans="1:3" x14ac:dyDescent="0.25">
      <c r="A29" s="357" t="s">
        <v>82</v>
      </c>
      <c r="B29" s="357"/>
    </row>
    <row r="30" spans="1:3" x14ac:dyDescent="0.25">
      <c r="A30" s="23"/>
    </row>
    <row r="31" spans="1:3" x14ac:dyDescent="0.25">
      <c r="A31" s="21" t="s">
        <v>83</v>
      </c>
    </row>
    <row r="32" spans="1:3" x14ac:dyDescent="0.25">
      <c r="A32" s="30"/>
    </row>
    <row r="33" spans="1:2" x14ac:dyDescent="0.25">
      <c r="A33" s="350" t="s">
        <v>269</v>
      </c>
      <c r="B33" s="350"/>
    </row>
    <row r="34" spans="1:2" x14ac:dyDescent="0.25">
      <c r="A34" s="358"/>
      <c r="B34" s="358"/>
    </row>
    <row r="35" spans="1:2" x14ac:dyDescent="0.25">
      <c r="A35" s="23"/>
    </row>
    <row r="36" spans="1:2" x14ac:dyDescent="0.25">
      <c r="A36" s="23"/>
    </row>
    <row r="37" spans="1:2" x14ac:dyDescent="0.25">
      <c r="A37" s="350" t="s">
        <v>269</v>
      </c>
      <c r="B37" s="350"/>
    </row>
    <row r="38" spans="1:2" x14ac:dyDescent="0.25">
      <c r="A38" s="359"/>
      <c r="B38" s="359"/>
    </row>
    <row r="39" spans="1:2" x14ac:dyDescent="0.25">
      <c r="A39" s="23"/>
    </row>
    <row r="40" spans="1:2" x14ac:dyDescent="0.25">
      <c r="A40" s="356"/>
      <c r="B40" s="356"/>
    </row>
    <row r="41" spans="1:2" x14ac:dyDescent="0.25">
      <c r="A41" s="356"/>
      <c r="B41" s="356"/>
    </row>
    <row r="42" spans="1:2" x14ac:dyDescent="0.25">
      <c r="A42" s="308"/>
    </row>
    <row r="43" spans="1:2" x14ac:dyDescent="0.25">
      <c r="A43" s="308"/>
    </row>
    <row r="44" spans="1:2" x14ac:dyDescent="0.25">
      <c r="A44" s="351"/>
      <c r="B44" s="351"/>
    </row>
    <row r="45" spans="1:2" x14ac:dyDescent="0.25">
      <c r="A45" s="360"/>
      <c r="B45" s="360"/>
    </row>
    <row r="46" spans="1:2" x14ac:dyDescent="0.25">
      <c r="A46" s="21"/>
    </row>
    <row r="47" spans="1:2" x14ac:dyDescent="0.25">
      <c r="A47" s="308"/>
    </row>
    <row r="48" spans="1:2" x14ac:dyDescent="0.25">
      <c r="A48" s="308"/>
    </row>
    <row r="49" spans="1:2" x14ac:dyDescent="0.25">
      <c r="A49" s="351"/>
      <c r="B49" s="351"/>
    </row>
    <row r="50" spans="1:2" x14ac:dyDescent="0.25">
      <c r="A50" s="360"/>
      <c r="B50" s="360"/>
    </row>
    <row r="51" spans="1:2" x14ac:dyDescent="0.25">
      <c r="A51" s="360"/>
      <c r="B51" s="360"/>
    </row>
  </sheetData>
  <mergeCells count="23">
    <mergeCell ref="A44:B44"/>
    <mergeCell ref="A45:B45"/>
    <mergeCell ref="A49:B49"/>
    <mergeCell ref="A50:B50"/>
    <mergeCell ref="A51:B51"/>
    <mergeCell ref="A40:B41"/>
    <mergeCell ref="A20:B20"/>
    <mergeCell ref="A22:B22"/>
    <mergeCell ref="A23:B23"/>
    <mergeCell ref="A26:B26"/>
    <mergeCell ref="A27:B27"/>
    <mergeCell ref="A28:B28"/>
    <mergeCell ref="A29:B29"/>
    <mergeCell ref="A33:B33"/>
    <mergeCell ref="A34:B34"/>
    <mergeCell ref="A37:B37"/>
    <mergeCell ref="A38:B38"/>
    <mergeCell ref="A1:C1"/>
    <mergeCell ref="A3:C3"/>
    <mergeCell ref="A5:C5"/>
    <mergeCell ref="A7:A8"/>
    <mergeCell ref="B7:B8"/>
    <mergeCell ref="C7:C8"/>
  </mergeCells>
  <pageMargins left="0.511811024" right="0.511811024" top="0.78740157499999996" bottom="0.78740157499999996" header="0.31496062000000002" footer="0.31496062000000002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view="pageBreakPreview" zoomScale="110" zoomScaleNormal="80" zoomScaleSheetLayoutView="110" workbookViewId="0">
      <selection activeCell="A45" sqref="A45:B45"/>
    </sheetView>
  </sheetViews>
  <sheetFormatPr defaultRowHeight="15" x14ac:dyDescent="0.25"/>
  <cols>
    <col min="1" max="1" width="9.42578125" style="22" customWidth="1"/>
    <col min="2" max="2" width="72.5703125" style="22" customWidth="1"/>
    <col min="3" max="3" width="15.5703125" style="22" customWidth="1"/>
  </cols>
  <sheetData>
    <row r="1" spans="1:3" x14ac:dyDescent="0.2">
      <c r="A1" s="350" t="s">
        <v>270</v>
      </c>
      <c r="B1" s="350"/>
      <c r="C1" s="350"/>
    </row>
    <row r="2" spans="1:3" x14ac:dyDescent="0.25">
      <c r="A2" s="336"/>
      <c r="B2" s="337"/>
      <c r="C2" s="337"/>
    </row>
    <row r="3" spans="1:3" x14ac:dyDescent="0.2">
      <c r="A3" s="351" t="s">
        <v>266</v>
      </c>
      <c r="B3" s="351"/>
      <c r="C3" s="351"/>
    </row>
    <row r="4" spans="1:3" x14ac:dyDescent="0.25">
      <c r="A4" s="23"/>
    </row>
    <row r="5" spans="1:3" ht="30.75" customHeight="1" x14ac:dyDescent="0.2">
      <c r="A5" s="352" t="str">
        <f>'Planilha '!A9:I9</f>
        <v>INFRAESTRUTURA - FASE III - CAMPUS DE VARGINHA-MG</v>
      </c>
      <c r="B5" s="353"/>
      <c r="C5" s="353"/>
    </row>
    <row r="6" spans="1:3" ht="15.75" thickBot="1" x14ac:dyDescent="0.3">
      <c r="A6" s="24"/>
    </row>
    <row r="7" spans="1:3" ht="12.75" x14ac:dyDescent="0.2">
      <c r="A7" s="354" t="s">
        <v>62</v>
      </c>
      <c r="B7" s="354" t="s">
        <v>63</v>
      </c>
      <c r="C7" s="354" t="s">
        <v>64</v>
      </c>
    </row>
    <row r="8" spans="1:3" ht="13.5" thickBot="1" x14ac:dyDescent="0.25">
      <c r="A8" s="355"/>
      <c r="B8" s="355"/>
      <c r="C8" s="355"/>
    </row>
    <row r="9" spans="1:3" ht="18" customHeight="1" thickBot="1" x14ac:dyDescent="0.25">
      <c r="A9" s="25">
        <v>1</v>
      </c>
      <c r="B9" s="26" t="s">
        <v>65</v>
      </c>
      <c r="C9" s="335"/>
    </row>
    <row r="10" spans="1:3" ht="18" customHeight="1" thickBot="1" x14ac:dyDescent="0.25">
      <c r="A10" s="25">
        <v>2</v>
      </c>
      <c r="B10" s="26" t="s">
        <v>66</v>
      </c>
      <c r="C10" s="335"/>
    </row>
    <row r="11" spans="1:3" ht="18" customHeight="1" thickBot="1" x14ac:dyDescent="0.25">
      <c r="A11" s="25">
        <v>3</v>
      </c>
      <c r="B11" s="26" t="s">
        <v>67</v>
      </c>
      <c r="C11" s="335"/>
    </row>
    <row r="12" spans="1:3" ht="18" customHeight="1" thickBot="1" x14ac:dyDescent="0.25">
      <c r="A12" s="25">
        <v>4</v>
      </c>
      <c r="B12" s="26" t="s">
        <v>68</v>
      </c>
      <c r="C12" s="335"/>
    </row>
    <row r="13" spans="1:3" ht="18" customHeight="1" thickBot="1" x14ac:dyDescent="0.25">
      <c r="A13" s="25">
        <v>5</v>
      </c>
      <c r="B13" s="26" t="s">
        <v>69</v>
      </c>
      <c r="C13" s="335"/>
    </row>
    <row r="14" spans="1:3" ht="18" customHeight="1" thickBot="1" x14ac:dyDescent="0.25">
      <c r="A14" s="25">
        <v>6</v>
      </c>
      <c r="B14" s="26" t="s">
        <v>70</v>
      </c>
      <c r="C14" s="335"/>
    </row>
    <row r="15" spans="1:3" ht="18" customHeight="1" thickBot="1" x14ac:dyDescent="0.25">
      <c r="A15" s="25">
        <v>7</v>
      </c>
      <c r="B15" s="26" t="s">
        <v>71</v>
      </c>
      <c r="C15" s="335"/>
    </row>
    <row r="16" spans="1:3" ht="18" customHeight="1" thickBot="1" x14ac:dyDescent="0.25">
      <c r="A16" s="25">
        <v>8</v>
      </c>
      <c r="B16" s="26" t="s">
        <v>72</v>
      </c>
      <c r="C16" s="335"/>
    </row>
    <row r="17" spans="1:3" ht="18" customHeight="1" thickBot="1" x14ac:dyDescent="0.25">
      <c r="A17" s="25">
        <v>9</v>
      </c>
      <c r="B17" s="26" t="s">
        <v>73</v>
      </c>
      <c r="C17" s="335"/>
    </row>
    <row r="18" spans="1:3" ht="18" customHeight="1" thickBot="1" x14ac:dyDescent="0.25">
      <c r="A18" s="27"/>
      <c r="B18" s="28" t="s">
        <v>74</v>
      </c>
      <c r="C18" s="29">
        <f>(((1+C9+C11+C12)*(1+C10)*(1+C17))/(1-(C13+C15+C16+C14))-1)</f>
        <v>0</v>
      </c>
    </row>
    <row r="19" spans="1:3" x14ac:dyDescent="0.25">
      <c r="A19" s="23"/>
    </row>
    <row r="20" spans="1:3" x14ac:dyDescent="0.25">
      <c r="A20" s="351" t="s">
        <v>75</v>
      </c>
      <c r="B20" s="351"/>
    </row>
    <row r="21" spans="1:3" x14ac:dyDescent="0.25">
      <c r="A21" s="30"/>
    </row>
    <row r="22" spans="1:3" x14ac:dyDescent="0.25">
      <c r="A22" s="351" t="s">
        <v>76</v>
      </c>
      <c r="B22" s="351"/>
    </row>
    <row r="23" spans="1:3" x14ac:dyDescent="0.25">
      <c r="A23" s="351" t="s">
        <v>77</v>
      </c>
      <c r="B23" s="351"/>
    </row>
    <row r="24" spans="1:3" x14ac:dyDescent="0.25">
      <c r="A24" s="30"/>
    </row>
    <row r="25" spans="1:3" x14ac:dyDescent="0.25">
      <c r="A25" s="21" t="s">
        <v>78</v>
      </c>
    </row>
    <row r="26" spans="1:3" x14ac:dyDescent="0.25">
      <c r="A26" s="357" t="s">
        <v>79</v>
      </c>
      <c r="B26" s="357"/>
    </row>
    <row r="27" spans="1:3" x14ac:dyDescent="0.25">
      <c r="A27" s="357" t="s">
        <v>80</v>
      </c>
      <c r="B27" s="357"/>
    </row>
    <row r="28" spans="1:3" x14ac:dyDescent="0.25">
      <c r="A28" s="357" t="s">
        <v>81</v>
      </c>
      <c r="B28" s="357"/>
    </row>
    <row r="29" spans="1:3" x14ac:dyDescent="0.25">
      <c r="A29" s="357" t="s">
        <v>82</v>
      </c>
      <c r="B29" s="357"/>
    </row>
    <row r="30" spans="1:3" x14ac:dyDescent="0.25">
      <c r="A30" s="23"/>
    </row>
    <row r="31" spans="1:3" x14ac:dyDescent="0.25">
      <c r="A31" s="21" t="s">
        <v>83</v>
      </c>
    </row>
    <row r="32" spans="1:3" x14ac:dyDescent="0.25">
      <c r="A32" s="30"/>
    </row>
    <row r="33" spans="1:2" x14ac:dyDescent="0.25">
      <c r="A33" s="350" t="s">
        <v>267</v>
      </c>
      <c r="B33" s="350"/>
    </row>
    <row r="34" spans="1:2" x14ac:dyDescent="0.25">
      <c r="A34" s="358"/>
      <c r="B34" s="358"/>
    </row>
    <row r="35" spans="1:2" x14ac:dyDescent="0.25">
      <c r="A35" s="23"/>
    </row>
    <row r="36" spans="1:2" x14ac:dyDescent="0.25">
      <c r="A36" s="23"/>
    </row>
    <row r="37" spans="1:2" x14ac:dyDescent="0.25">
      <c r="A37" s="350" t="s">
        <v>268</v>
      </c>
      <c r="B37" s="350"/>
    </row>
    <row r="38" spans="1:2" x14ac:dyDescent="0.25">
      <c r="A38" s="359"/>
      <c r="B38" s="359"/>
    </row>
    <row r="39" spans="1:2" x14ac:dyDescent="0.25">
      <c r="A39" s="23"/>
    </row>
    <row r="40" spans="1:2" x14ac:dyDescent="0.25">
      <c r="A40" s="356"/>
      <c r="B40" s="356"/>
    </row>
    <row r="41" spans="1:2" x14ac:dyDescent="0.25">
      <c r="A41" s="356"/>
      <c r="B41" s="356"/>
    </row>
    <row r="42" spans="1:2" x14ac:dyDescent="0.25">
      <c r="A42" s="31"/>
    </row>
    <row r="43" spans="1:2" x14ac:dyDescent="0.25">
      <c r="A43" s="31"/>
    </row>
    <row r="44" spans="1:2" x14ac:dyDescent="0.25">
      <c r="A44" s="351"/>
      <c r="B44" s="351"/>
    </row>
    <row r="45" spans="1:2" x14ac:dyDescent="0.25">
      <c r="A45" s="360"/>
      <c r="B45" s="360"/>
    </row>
    <row r="46" spans="1:2" x14ac:dyDescent="0.25">
      <c r="A46" s="21"/>
    </row>
    <row r="47" spans="1:2" x14ac:dyDescent="0.25">
      <c r="A47" s="31"/>
    </row>
    <row r="48" spans="1:2" x14ac:dyDescent="0.25">
      <c r="A48" s="31"/>
    </row>
    <row r="49" spans="1:2" x14ac:dyDescent="0.25">
      <c r="A49" s="351"/>
      <c r="B49" s="351"/>
    </row>
    <row r="50" spans="1:2" x14ac:dyDescent="0.25">
      <c r="A50" s="360"/>
      <c r="B50" s="360"/>
    </row>
    <row r="51" spans="1:2" x14ac:dyDescent="0.25">
      <c r="A51" s="360"/>
      <c r="B51" s="360"/>
    </row>
  </sheetData>
  <mergeCells count="23">
    <mergeCell ref="A1:C1"/>
    <mergeCell ref="A3:C3"/>
    <mergeCell ref="A5:C5"/>
    <mergeCell ref="A7:A8"/>
    <mergeCell ref="B7:B8"/>
    <mergeCell ref="C7:C8"/>
    <mergeCell ref="A40:B41"/>
    <mergeCell ref="A20:B20"/>
    <mergeCell ref="A22:B22"/>
    <mergeCell ref="A23:B23"/>
    <mergeCell ref="A26:B26"/>
    <mergeCell ref="A27:B27"/>
    <mergeCell ref="A28:B28"/>
    <mergeCell ref="A29:B29"/>
    <mergeCell ref="A33:B33"/>
    <mergeCell ref="A34:B34"/>
    <mergeCell ref="A37:B37"/>
    <mergeCell ref="A38:B38"/>
    <mergeCell ref="A44:B44"/>
    <mergeCell ref="A45:B45"/>
    <mergeCell ref="A49:B49"/>
    <mergeCell ref="A50:B50"/>
    <mergeCell ref="A51:B51"/>
  </mergeCells>
  <pageMargins left="0.511811024" right="0.511811024" top="0.78740157499999996" bottom="0.78740157499999996" header="0.31496062000000002" footer="0.3149606200000000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 </vt:lpstr>
      <vt:lpstr>Cronograma </vt:lpstr>
      <vt:lpstr>BDI-Obras</vt:lpstr>
      <vt:lpstr>BDI-Serviço</vt:lpstr>
      <vt:lpstr>'Cronograma '!Area_de_impressao</vt:lpstr>
      <vt:lpstr>'Planilha 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icsa-p059862</dc:creator>
  <cp:lastModifiedBy>proplan-p096580</cp:lastModifiedBy>
  <cp:lastPrinted>2018-08-31T14:57:24Z</cp:lastPrinted>
  <dcterms:created xsi:type="dcterms:W3CDTF">2017-06-21T19:44:26Z</dcterms:created>
  <dcterms:modified xsi:type="dcterms:W3CDTF">2018-10-24T19:50:35Z</dcterms:modified>
</cp:coreProperties>
</file>