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11640" activeTab="0"/>
  </bookViews>
  <sheets>
    <sheet name="Planilha" sheetId="1" r:id="rId1"/>
    <sheet name="Cronograma" sheetId="2" r:id="rId2"/>
  </sheets>
  <definedNames>
    <definedName name="_xlnm.Print_Area" localSheetId="1">'Cronograma'!$A$1:$K$223</definedName>
    <definedName name="_xlnm.Print_Area" localSheetId="0">'Planilha'!$A$1:$I$219</definedName>
  </definedNames>
  <calcPr fullCalcOnLoad="1"/>
</workbook>
</file>

<file path=xl/sharedStrings.xml><?xml version="1.0" encoding="utf-8"?>
<sst xmlns="http://schemas.openxmlformats.org/spreadsheetml/2006/main" count="824" uniqueCount="374">
  <si>
    <t>ITEM</t>
  </si>
  <si>
    <t>DESCRIÇÃO</t>
  </si>
  <si>
    <t>UNID</t>
  </si>
  <si>
    <t>QUANT</t>
  </si>
  <si>
    <t>MATERIAL</t>
  </si>
  <si>
    <t>MDO</t>
  </si>
  <si>
    <t>TOTAL</t>
  </si>
  <si>
    <t>BDI</t>
  </si>
  <si>
    <t>TOTAL C/ BDI</t>
  </si>
  <si>
    <t>1.0</t>
  </si>
  <si>
    <t>SERVIÇOS PRELIMINARES:</t>
  </si>
  <si>
    <t>Subtotal</t>
  </si>
  <si>
    <t>Serv</t>
  </si>
  <si>
    <t>m²</t>
  </si>
  <si>
    <t>m³</t>
  </si>
  <si>
    <t>Conj.</t>
  </si>
  <si>
    <t>m</t>
  </si>
  <si>
    <t>2.0</t>
  </si>
  <si>
    <t>PINTURA</t>
  </si>
  <si>
    <t>Acessórios, fita crepe, solventes, rolos, etc.</t>
  </si>
  <si>
    <t>unid</t>
  </si>
  <si>
    <t>DIVERSOS</t>
  </si>
  <si>
    <t>3.0</t>
  </si>
  <si>
    <t>5.0</t>
  </si>
  <si>
    <t>Procedimentos Administrativos (licenças, taxas, aprovação de planta)</t>
  </si>
  <si>
    <t>Placas</t>
  </si>
  <si>
    <t>4.0</t>
  </si>
  <si>
    <t>VEDAÇÃO:</t>
  </si>
  <si>
    <t xml:space="preserve">Alvenaria em bloco ceramico furado 1vez(l=20cm)+argamassa de assentamento       </t>
  </si>
  <si>
    <t>REVESTIMENTO:</t>
  </si>
  <si>
    <t>PAVIMENTAÇÃO:</t>
  </si>
  <si>
    <t xml:space="preserve">Contrapiso de concreto fck= 11Mpa  # = 6cm </t>
  </si>
  <si>
    <t>Regularização de contrapiso em argam.de cimento/areia traço1:3 (térreo+reserv.)</t>
  </si>
  <si>
    <t>Piso cerâmico 40x40cm PEI5 + argamassa de assentamento</t>
  </si>
  <si>
    <t>Rodapé em cerâmico  h = 7cm  + argamassa de assentamento</t>
  </si>
  <si>
    <t>INSTALAÇÕES HIDROSSANITÁRIAS</t>
  </si>
  <si>
    <t>Metais</t>
  </si>
  <si>
    <t>Louças</t>
  </si>
  <si>
    <t>Cuba de louça branca tamanho médio</t>
  </si>
  <si>
    <t>ESQUADRIAS DE ALUMÍNIO</t>
  </si>
  <si>
    <t>Contramarcos</t>
  </si>
  <si>
    <t>Janelas</t>
  </si>
  <si>
    <t>ESQUADRIAS DE MADEIRA</t>
  </si>
  <si>
    <t>Alizares</t>
  </si>
  <si>
    <t>FERRAGENS</t>
  </si>
  <si>
    <t>Fechadura para porta interna</t>
  </si>
  <si>
    <t>Parafusos para dobradiças</t>
  </si>
  <si>
    <t>Verniz (portas madeiras)</t>
  </si>
  <si>
    <t>Dobradiças de latão cromado 3 ½" (4 p/ porta)</t>
  </si>
  <si>
    <t>MÊS</t>
  </si>
  <si>
    <t>1º MÊS</t>
  </si>
  <si>
    <t>2º MÊS</t>
  </si>
  <si>
    <t>3º MÊS</t>
  </si>
  <si>
    <t>4º MÊS</t>
  </si>
  <si>
    <t>5º MÊS</t>
  </si>
  <si>
    <t>6.0</t>
  </si>
  <si>
    <t>7.0</t>
  </si>
  <si>
    <t>7.1</t>
  </si>
  <si>
    <t>6.1</t>
  </si>
  <si>
    <t xml:space="preserve">TOTAL GERAL      </t>
  </si>
  <si>
    <t>1.1</t>
  </si>
  <si>
    <t>1.2</t>
  </si>
  <si>
    <t>1.3</t>
  </si>
  <si>
    <t>1.4</t>
  </si>
  <si>
    <t>2.1</t>
  </si>
  <si>
    <t>3.1</t>
  </si>
  <si>
    <t>4.1</t>
  </si>
  <si>
    <t>4.2</t>
  </si>
  <si>
    <t>4.3</t>
  </si>
  <si>
    <t>4.4</t>
  </si>
  <si>
    <t>5.1</t>
  </si>
  <si>
    <t>5.2</t>
  </si>
  <si>
    <t>5.3</t>
  </si>
  <si>
    <t>5.4</t>
  </si>
  <si>
    <t>6.2</t>
  </si>
  <si>
    <t>6.3</t>
  </si>
  <si>
    <t>6.4</t>
  </si>
  <si>
    <t>7.2</t>
  </si>
  <si>
    <t>7.3</t>
  </si>
  <si>
    <t>8.0</t>
  </si>
  <si>
    <t>8.1</t>
  </si>
  <si>
    <t>8.2</t>
  </si>
  <si>
    <t>8.3</t>
  </si>
  <si>
    <t>9.0</t>
  </si>
  <si>
    <t>9.1</t>
  </si>
  <si>
    <t>9.2</t>
  </si>
  <si>
    <t>10.0</t>
  </si>
  <si>
    <t>10.1</t>
  </si>
  <si>
    <t>10.2</t>
  </si>
  <si>
    <t>10.3</t>
  </si>
  <si>
    <t>11.0</t>
  </si>
  <si>
    <t>11.1</t>
  </si>
  <si>
    <t>11.2</t>
  </si>
  <si>
    <t>12.0</t>
  </si>
  <si>
    <t>12.1</t>
  </si>
  <si>
    <t>13.0</t>
  </si>
  <si>
    <t>13.1</t>
  </si>
  <si>
    <t>13.2</t>
  </si>
  <si>
    <t>13.3</t>
  </si>
  <si>
    <t>13.4</t>
  </si>
  <si>
    <t>13.5</t>
  </si>
  <si>
    <t>Esgoto</t>
  </si>
  <si>
    <t>Caixa sifonada                                                          Ø = 150x150x50R</t>
  </si>
  <si>
    <t>Sifão de copo p/ pia e lavatório                                  Ø = 1" - 1.½"</t>
  </si>
  <si>
    <t>Válvula p/ lavatório e tanque                                      Ø = 1"</t>
  </si>
  <si>
    <t>Válvula americana p/ pia                                            Ø = 3"</t>
  </si>
  <si>
    <t>Curva 45° longa Akros                                                Ø = 40 mm</t>
  </si>
  <si>
    <t>Curva 90° curta                                                          Ø = 40 mm</t>
  </si>
  <si>
    <t>Joelho 90° c/anel p/ esgoto secundário                        Ø = 40 mm - 1.½"</t>
  </si>
  <si>
    <t>Luva simples                                                             Ø = 50 mm</t>
  </si>
  <si>
    <t>Tubo rígido c/ ponta lisa                                             Ø = 40 mm</t>
  </si>
  <si>
    <t>Tubo rígido c/ ponta lisa                                             Ø = 50 mm - 2"</t>
  </si>
  <si>
    <t>Tê 45°                                                                       Ø = 40 mm</t>
  </si>
  <si>
    <t>Água</t>
  </si>
  <si>
    <t>Adapt sold.curto c/bolsa-rosca p registro                     Ø = 25 mm - ¾"</t>
  </si>
  <si>
    <t>Curva 90° soldável                                                     Ø = 25 mm</t>
  </si>
  <si>
    <t>Luva soldável                                                             Ø = 25 mm</t>
  </si>
  <si>
    <t>Tubos                                                                        Ø = 25 mm</t>
  </si>
  <si>
    <t>Tê 90° soldável                                                          Ø = 25 mm</t>
  </si>
  <si>
    <t>Joelho 90° soldável com  bucha de latão                      Ø = 25 mm - ¾"</t>
  </si>
  <si>
    <t>Torneira de Pia de Cozinha                                         Ø = 25mm - ¾"</t>
  </si>
  <si>
    <t>Torneira automática p/ Lavatório                                 Ø = 25mm - ¾"</t>
  </si>
  <si>
    <t>Registro de gaveta c/ canopla cromada                       Ø = ¾"</t>
  </si>
  <si>
    <t>ADMINISTRAÇÃO LOCAL</t>
  </si>
  <si>
    <t>Gestão da Obra - (Admin. Obra, Gestão de RH, Seg. Trab., Manut. Equip.)</t>
  </si>
  <si>
    <t>Mês</t>
  </si>
  <si>
    <t>2.2</t>
  </si>
  <si>
    <t>Engenheiro Civil Residente  4 horas diárias</t>
  </si>
  <si>
    <t>2.3</t>
  </si>
  <si>
    <t>Encarregado Geral</t>
  </si>
  <si>
    <t>2.4</t>
  </si>
  <si>
    <t>Material de escritório e limpeza</t>
  </si>
  <si>
    <t>Limpeza e entrega final</t>
  </si>
  <si>
    <t>INSTALAÇÕES ELÉTRICAS TELEFONIA E LÓGICA</t>
  </si>
  <si>
    <t>MOBILIÁRIO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</si>
  <si>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</si>
  <si>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</si>
  <si>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</si>
  <si>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</si>
  <si>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</si>
  <si>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</si>
  <si>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</si>
  <si>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</si>
  <si>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</si>
  <si>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</si>
  <si>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</si>
  <si>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</si>
  <si>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</si>
  <si>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</si>
  <si>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</si>
  <si>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</si>
  <si>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</si>
  <si>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8.4</t>
  </si>
  <si>
    <t>9.3</t>
  </si>
  <si>
    <t>14.0</t>
  </si>
  <si>
    <t>14.1</t>
  </si>
  <si>
    <t>14.2</t>
  </si>
  <si>
    <t>7.4</t>
  </si>
  <si>
    <t>7.5</t>
  </si>
  <si>
    <t>7.6</t>
  </si>
  <si>
    <t>7.7</t>
  </si>
  <si>
    <t>7.8</t>
  </si>
  <si>
    <t>Demolição de piso, contrapiso</t>
  </si>
  <si>
    <t>Demolição de alvenaria</t>
  </si>
  <si>
    <t>Remoção de portas  (madeira e vidro temperado)</t>
  </si>
  <si>
    <t>unid.</t>
  </si>
  <si>
    <t>Remoção de janelas  (metalon)</t>
  </si>
  <si>
    <t>1.5</t>
  </si>
  <si>
    <t>Remoção de entulhos</t>
  </si>
  <si>
    <t>1.6</t>
  </si>
  <si>
    <t>1.7</t>
  </si>
  <si>
    <t>Divisória naval tipo colmeia c/ vidros</t>
  </si>
  <si>
    <t>3.2</t>
  </si>
  <si>
    <t>Chapisco (interno+externo+teto) em argamassa cimento areia 1:3</t>
  </si>
  <si>
    <t>Emboço (interno+externo) em argamassa cimento/cal/areia 1:1:5</t>
  </si>
  <si>
    <t xml:space="preserve">Reboco  (externo) em argamassa semi pronta </t>
  </si>
  <si>
    <t>Gesso (interno)</t>
  </si>
  <si>
    <t>Soleira de granito cinza p/ porta  30x100cm</t>
  </si>
  <si>
    <t>Soleira de granito cinza p/ porta  30x90cm</t>
  </si>
  <si>
    <t>5.5</t>
  </si>
  <si>
    <t>5.6</t>
  </si>
  <si>
    <t>Contramarco de alumínio         de           200x120cm</t>
  </si>
  <si>
    <t>Contramarco de alumínio         de           200x060cm</t>
  </si>
  <si>
    <t>Janela de alumínio c/ vidro # = 4,0mm de  200x120cm</t>
  </si>
  <si>
    <t>Janela de alumínio c/ vidro # = 4,0mm de  100x060cm</t>
  </si>
  <si>
    <t>Portas</t>
  </si>
  <si>
    <t xml:space="preserve">P1 - Porta  de alumínio c/ visor, de abrir 1 folha 100x210cm </t>
  </si>
  <si>
    <t xml:space="preserve">P2 - Porta  de alumínio c/ visor, de abrir 1 folha   90x210cm </t>
  </si>
  <si>
    <t>Contramarco de alumínio         de           100x210cm p/ porta</t>
  </si>
  <si>
    <t>Contramarco de alumínio         de             90x210cm p/ porta</t>
  </si>
  <si>
    <t>Porta de abrir 1 folha 90x210cm (prancheta encabeçada)</t>
  </si>
  <si>
    <t>Batentes                   90x210cm</t>
  </si>
  <si>
    <t>Fundo Preparador de paredes (tetos e vigas)</t>
  </si>
  <si>
    <t>Líquido selador (interno)</t>
  </si>
  <si>
    <t>Tinta acrílica fosca (interno incluindo tetos)</t>
  </si>
  <si>
    <t>11.3</t>
  </si>
  <si>
    <t>11.4</t>
  </si>
  <si>
    <t>11.5</t>
  </si>
  <si>
    <t>FORRO</t>
  </si>
  <si>
    <t>Peitoril p/ janelas em granito polido de 30cm + argamassa de assentamento</t>
  </si>
  <si>
    <t>Bancada Granito Corumbá pol.560 X 70cm, # = 2,5cm (com furos para instalação elétrica e gás)</t>
  </si>
  <si>
    <t>Bancada em Aço Inox.200 X 80cm, com rodabanca de 7cm de altura</t>
  </si>
  <si>
    <t>Bancada em Aço Inox.240 X 80cm, com rodabanca de 7cm de altura</t>
  </si>
  <si>
    <t>Bancada em Aço Inox.300 X 80cm, com rodabanca de 7cm de altura</t>
  </si>
  <si>
    <t>Bancada em Aço Inox.100 X 80cm, com rodabanca de 7cm de altura</t>
  </si>
  <si>
    <t>Módulo de base gaveteiro c/ 4 gavetas (50x55x87cm)</t>
  </si>
  <si>
    <t>Módulo de base com 2 portas para bancada de parede (100x55x87cm)</t>
  </si>
  <si>
    <t>Módulo de base com 1 porta para bancada de parede (50x55x87cm)</t>
  </si>
  <si>
    <t>14.3</t>
  </si>
  <si>
    <t>13.6</t>
  </si>
  <si>
    <t>13.7</t>
  </si>
  <si>
    <t>13.8</t>
  </si>
  <si>
    <t>13.9</t>
  </si>
  <si>
    <t>13.10</t>
  </si>
  <si>
    <t>13.11</t>
  </si>
  <si>
    <t>13.12</t>
  </si>
  <si>
    <t>Mola fecha porta p/ porta até 90cm de largura</t>
  </si>
  <si>
    <t>Forro de gesso em placas 60x60cm c/junta de dilatação (baguete) + estrutura de metalon</t>
  </si>
  <si>
    <t>Banca Granito Corumbá pol.100 X 60cm, # = 2,5cm, p/01 cuba de louça tam. médio, c/rodab.h=7cm</t>
  </si>
  <si>
    <t>8.5</t>
  </si>
  <si>
    <t>8.6</t>
  </si>
  <si>
    <t>Bancada em Aço Inox 180 X 80cm, p/ 02 cubas inox (50x40x40cm) e (50x40x20cm) , c/rodab. h=7cm</t>
  </si>
  <si>
    <t>Bancada em Aço Inox 100 X 80cm, p/ 01 cuba inox (50x40x20cm), com rodabanca de h=7cm</t>
  </si>
  <si>
    <t>Bancada em Aço Inox 200 X 70cm, p/ 01 cuba inox (50x40x40cm), com rodabanca de h=7cm</t>
  </si>
  <si>
    <t>Instalações Elétricas</t>
  </si>
  <si>
    <t>Acoplamento para Perfilado 38x38mm (sapata quadrada)</t>
  </si>
  <si>
    <t>Adaptador eletroduto metalico leve 3/4"(unidut)</t>
  </si>
  <si>
    <t>Arruela lisa galvan. 3/8"</t>
  </si>
  <si>
    <t>cento</t>
  </si>
  <si>
    <t>Parafuso galvan. cab. sext. 3/8"x2.1/2" rosca total WW</t>
  </si>
  <si>
    <t>Parafuso galvan. cabeça lentilha 1/4"x5/8" máquina rosca total</t>
  </si>
  <si>
    <t>Parafuso fenda galvan. cab. panela 4,8x45mm autoatarrachante</t>
  </si>
  <si>
    <t>Braçadeira eletroduto metálico 3/4" tipo cunha</t>
  </si>
  <si>
    <t>Bucha de nylon S8</t>
  </si>
  <si>
    <t>Cabo unipolar (cobre) isol. PVC - 450/750V 2.5mm2</t>
  </si>
  <si>
    <t>Cabo unipolar (cobre) isol. PVC - 450/750V 4mm2</t>
  </si>
  <si>
    <t>Condulete Alumínio encaixe tipo X 3/4"</t>
  </si>
  <si>
    <t>Curva ( longa) 90º ferro galvanizado 3/4"</t>
  </si>
  <si>
    <t xml:space="preserve">Disjuntor bipolar termomagnético (220 V/127 V) - norma DIN - Curva C 25 A </t>
  </si>
  <si>
    <t>Disjuntor tripolar termomagnético - norma DIN - Curva C 32 A</t>
  </si>
  <si>
    <t>Disjuntor unipolar termomagnético - norma DIN - Curva C 20A</t>
  </si>
  <si>
    <t>Disjuntor unipolar termomagnético - norma DIN - Curva C 25A</t>
  </si>
  <si>
    <t>Eletroduto metálico galvanizado, vara 3.0 m 3/4"</t>
  </si>
  <si>
    <t>barra</t>
  </si>
  <si>
    <t>Fita isolante adesiva antichama em rolo de 20m</t>
  </si>
  <si>
    <t>Interruptor 1 tecla simples</t>
  </si>
  <si>
    <t>Interruptor 2 teclas simples</t>
  </si>
  <si>
    <t>Junção "T" para perfilado 38x38mm</t>
  </si>
  <si>
    <t>Junção "X" para perfilado 38x38mm</t>
  </si>
  <si>
    <t>Junção Interna "I" para perfilado 38x38mm</t>
  </si>
  <si>
    <t>Lâmpada fluorescente Tubular comum - diam. 26mm 32 W  - 6400K</t>
  </si>
  <si>
    <t>Luminária sobrepor p/ fluoresc. tubular de auto rendimento 2x32 W</t>
  </si>
  <si>
    <t>Luva ferro galvanizado eletrolítico leve 3/4" (unidute cônico)</t>
  </si>
  <si>
    <t xml:space="preserve">Mão Francesa Simples 300mm </t>
  </si>
  <si>
    <t>Parafuso Cabeça Lentilha, porca e arruelas para eletrocalha e perfilados</t>
  </si>
  <si>
    <t>Perfilado perfurado aba virada 38x38mm chapa 16 - barra de 6,00m</t>
  </si>
  <si>
    <t xml:space="preserve">Quadro distribuição sobrepor p/18 disj., Barr. trif. p/100A, e disj. geral. </t>
  </si>
  <si>
    <t xml:space="preserve">Quadro distribuição sobrepor p/12 disj., Barr. trif. p/100A, e disj. geral. </t>
  </si>
  <si>
    <t xml:space="preserve">Reator para Lâmpadas fluorescentes de 2x32W </t>
  </si>
  <si>
    <t>Saida para perfilado 38x38(acessórios)</t>
  </si>
  <si>
    <t>Suspensão  p/ luminária 150mm</t>
  </si>
  <si>
    <t>Suspensão longo p/ perfilado 150mm</t>
  </si>
  <si>
    <t xml:space="preserve">Tampa de condulete de 3/4" para interruptor. </t>
  </si>
  <si>
    <t xml:space="preserve">Tampa de condulete de 3/4" para tomada. </t>
  </si>
  <si>
    <t>Conjunto caixa tomada e espelho 4x4 dupla função, modelo pedestal montado para bancada 20A ref.  Juval</t>
  </si>
  <si>
    <t>Tomada hexagonal (NBR 14136) 2P+T 20A</t>
  </si>
  <si>
    <t>Tomada hexagonal (NBR 14136) 2P+T 20A - VERMELHA</t>
  </si>
  <si>
    <t>Logica e Telefonia</t>
  </si>
  <si>
    <t>Acoplamento para Perfilado 38x38mm  (sapata quadrada)</t>
  </si>
  <si>
    <t>Adaptador eletroduto metalico leve 1" - (unidute reto)</t>
  </si>
  <si>
    <t>Parafuso fenda galvan. cab. panela 4,2x32mm autoatarrachante</t>
  </si>
  <si>
    <t>Braçadeira eletroduto metálico 1" tipo cunha</t>
  </si>
  <si>
    <t xml:space="preserve">Cabo UTP Cat6 </t>
  </si>
  <si>
    <t>Condulete aluminio encaixe tipo X 1"</t>
  </si>
  <si>
    <t>Tomada RJ45 Gigalan Cat.6 GigaLan Premium REF: FURUKAWA (inclusive etiquetas)</t>
  </si>
  <si>
    <t>Curva 90º ferro galvanizado 1"</t>
  </si>
  <si>
    <t>Eletroduto galvanizado, vara 3,0m 1"</t>
  </si>
  <si>
    <t>Parafuso Cabeça Lentilha, porca e arruelas p/ eletrocalha.</t>
  </si>
  <si>
    <t>Tampa alumínio p/ condulete 1"  p/ 2 pontos RJ45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</si>
  <si>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</si>
  <si>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</si>
  <si>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</si>
  <si>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</si>
  <si>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</si>
  <si>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</si>
  <si>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</si>
  <si>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</si>
  <si>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</si>
  <si>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</si>
  <si>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</si>
  <si>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</si>
  <si>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</si>
  <si>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</si>
  <si>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</si>
  <si>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</si>
  <si>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</si>
  <si>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</si>
  <si>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</si>
  <si>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</si>
  <si>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</si>
  <si>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</si>
  <si>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</si>
  <si>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</si>
  <si>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</si>
  <si>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</si>
  <si>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</si>
  <si>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</si>
  <si>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</si>
  <si>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</si>
  <si>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</si>
  <si>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</si>
  <si>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</si>
  <si>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</si>
  <si>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</si>
  <si>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</si>
  <si>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</si>
  <si>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</si>
  <si>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</si>
  <si>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</si>
  <si>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</si>
  <si>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</si>
  <si>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</si>
  <si>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</si>
  <si>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</si>
  <si>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</si>
  <si>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</si>
  <si>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</si>
  <si>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</si>
  <si>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</si>
  <si>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</si>
  <si>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</si>
  <si>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</si>
  <si>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</si>
  <si>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</si>
  <si>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</si>
  <si>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</si>
  <si>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</si>
  <si>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</si>
  <si>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</si>
  <si>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</si>
  <si>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</si>
  <si>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</si>
  <si>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</si>
  <si>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 xml:space="preserve">TOTAL GERAL   </t>
  </si>
  <si>
    <t>Soleira de granito cinza p/ porta  30x100cm + argamassa de assentamento</t>
  </si>
  <si>
    <t>Soleira de granito cinza p/ porta  30x90cm   + argamassa de assentamento</t>
  </si>
  <si>
    <t xml:space="preserve">Cabo Unipolar (cobre) Isol.HEPR - ench.EVA - 0,6/1kV 10 mm² </t>
  </si>
  <si>
    <t xml:space="preserve">Cabo Unipolar (cobre) Isol.HEPR - ench.EVA - 0,6/1kV 6 mm² </t>
  </si>
  <si>
    <t>Interruptor tetrapolar DR 80A- norma DIN - (3 fases/neutro - In 30mA)</t>
  </si>
  <si>
    <t xml:space="preserve">Disjuntor bipolar termomagnético (220 V/127 V) - norma DIN - Curva C 20 A </t>
  </si>
  <si>
    <t>Disjuntor tripolar termomagnético - norma DIN - Curva C 40 A</t>
  </si>
  <si>
    <t>Disjuntor tripolar termomagnético - norma DIN - Curva C 80 A</t>
  </si>
  <si>
    <t>Eletrocalha perfurada tipo C 150x50mm eletrolítica chapa 14  - com tampa, virola,e conexões</t>
  </si>
  <si>
    <t>Eletrocalha perfurada tipo C 200x50mm eletrolítica chapa 14  - com tampa, virola,e conexões</t>
  </si>
  <si>
    <t xml:space="preserve">Suspensão vertical para eletrocalha 150x50mm </t>
  </si>
  <si>
    <t>Parafuso Aço Chumbador Parabolt 3/8" X 75MM</t>
  </si>
  <si>
    <t>Porca sextavada galvan. 1/4"</t>
  </si>
  <si>
    <t>Arruela de lisa galvan. 1/4"</t>
  </si>
  <si>
    <t xml:space="preserve">Tirante rosqueado de 1/4" </t>
  </si>
  <si>
    <t>7.73</t>
  </si>
  <si>
    <t>7.74</t>
  </si>
  <si>
    <t>MOBILIÁRIO (confecção e instalação)</t>
  </si>
  <si>
    <t>Bancada Granito Corumbá pol.190 X 70cm, # = 2,5cm (com furos para instalação elétrica e gás)</t>
  </si>
  <si>
    <t>Bancada em Aço Inox. (AISI 340 chapa 18) 200 X 80cm, com rodabanca de 7cm de altura</t>
  </si>
  <si>
    <t>Bancada em Aço Inox. (AISI 340 chapa 18) 240 X 80cm, com rodabanca de 7cm de altura</t>
  </si>
  <si>
    <t>Bancada em Aço Inox. (AISI 340 chapa 18) 300 X 80cm, com rodabanca de 7cm de altura</t>
  </si>
  <si>
    <t>Bancada em Aço Inox. (AISI 340 chapa 18) 100 X 80cm, com rodabanca de 7cm de altura</t>
  </si>
  <si>
    <t>Ban. em Aço Inox (AISI 340 chapa 18) 180 X 80cm, c/ 02 cubas inox (50x40x40cm) c/rodab. h=7cm</t>
  </si>
  <si>
    <t>Ban. em Aço Inox (AISI 340 chapa 18) 100 X 80cm, c/ 01 cuba inox (50x40x20cm) c/rodab. h=7cm</t>
  </si>
  <si>
    <t>Ban. em Aço Inox (AISI 340 chapa 18) 200 X 70cm, c/ 01 cuba inox (50x40x40cm) c/ rodab. h=7cm</t>
  </si>
  <si>
    <t>14.4</t>
  </si>
  <si>
    <t>Aparelho de ar condicionado 48.000 Btu's 220v (suporte, instalação e mão de obra)</t>
  </si>
  <si>
    <t xml:space="preserve">INSERIR NESSAS LINHAS  - CABECALHO COM LOGO E DADOS DA EMPRESA </t>
  </si>
  <si>
    <t>INSERIR NESSAS LINHAS  - DATA, NOME E 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</si>
</sst>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b/>
      <sz val="1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double"/>
      <top/>
      <bottom/>
    </border>
    <border>
      <left style="medium"/>
      <right style="medium"/>
      <top style="double"/>
      <bottom style="medium"/>
    </border>
    <border>
      <left style="thin"/>
      <right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7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5" fontId="22" fillId="0" borderId="0" applyFont="0" applyFill="0" applyBorder="0" applyAlignment="0" applyProtection="0"/>
  </cellStyleXfs>
  <cellXfs count="28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/>
    </xf>
    <xf numFmtId="0" fontId="47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166" fontId="46" fillId="0" borderId="12" xfId="49" applyNumberFormat="1" applyFont="1" applyBorder="1" applyAlignment="1">
      <alignment horizontal="center"/>
      <protection/>
    </xf>
    <xf numFmtId="0" fontId="47" fillId="0" borderId="12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/>
    </xf>
    <xf numFmtId="10" fontId="49" fillId="0" borderId="12" xfId="0" applyNumberFormat="1" applyFont="1" applyBorder="1" applyAlignment="1">
      <alignment horizontal="center"/>
    </xf>
    <xf numFmtId="10" fontId="48" fillId="0" borderId="12" xfId="0" applyNumberFormat="1" applyFont="1" applyBorder="1" applyAlignment="1">
      <alignment horizontal="center"/>
    </xf>
    <xf numFmtId="10" fontId="49" fillId="0" borderId="0" xfId="0" applyNumberFormat="1" applyFont="1" applyAlignment="1">
      <alignment horizontal="center"/>
    </xf>
    <xf numFmtId="4" fontId="48" fillId="0" borderId="10" xfId="0" applyNumberFormat="1" applyFont="1" applyBorder="1" applyAlignment="1">
      <alignment horizontal="center"/>
    </xf>
    <xf numFmtId="4" fontId="47" fillId="0" borderId="12" xfId="0" applyNumberFormat="1" applyFont="1" applyBorder="1" applyAlignment="1">
      <alignment/>
    </xf>
    <xf numFmtId="4" fontId="46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166" fontId="47" fillId="0" borderId="12" xfId="0" applyNumberFormat="1" applyFont="1" applyBorder="1" applyAlignment="1">
      <alignment horizontal="center"/>
    </xf>
    <xf numFmtId="0" fontId="23" fillId="0" borderId="12" xfId="49" applyFont="1" applyBorder="1">
      <alignment/>
      <protection/>
    </xf>
    <xf numFmtId="0" fontId="24" fillId="0" borderId="12" xfId="49" applyFont="1" applyBorder="1" applyAlignment="1">
      <alignment horizontal="center"/>
      <protection/>
    </xf>
    <xf numFmtId="166" fontId="24" fillId="0" borderId="12" xfId="49" applyNumberFormat="1" applyFont="1" applyBorder="1" applyAlignment="1">
      <alignment horizontal="center"/>
      <protection/>
    </xf>
    <xf numFmtId="4" fontId="24" fillId="0" borderId="12" xfId="49" applyNumberFormat="1" applyFont="1" applyBorder="1" applyAlignment="1">
      <alignment horizontal="right"/>
      <protection/>
    </xf>
    <xf numFmtId="0" fontId="24" fillId="0" borderId="12" xfId="49" applyFont="1" applyBorder="1">
      <alignment/>
      <protection/>
    </xf>
    <xf numFmtId="0" fontId="24" fillId="0" borderId="12" xfId="49" applyFont="1" applyFill="1" applyBorder="1">
      <alignment/>
      <protection/>
    </xf>
    <xf numFmtId="166" fontId="23" fillId="0" borderId="12" xfId="49" applyNumberFormat="1" applyFont="1" applyBorder="1" applyAlignment="1">
      <alignment horizontal="center"/>
      <protection/>
    </xf>
    <xf numFmtId="166" fontId="24" fillId="0" borderId="12" xfId="49" applyNumberFormat="1" applyFont="1" applyFill="1" applyBorder="1" applyAlignment="1">
      <alignment horizontal="center"/>
      <protection/>
    </xf>
    <xf numFmtId="4" fontId="24" fillId="0" borderId="12" xfId="49" applyNumberFormat="1" applyFont="1" applyFill="1" applyBorder="1" applyAlignment="1">
      <alignment horizontal="right"/>
      <protection/>
    </xf>
    <xf numFmtId="0" fontId="23" fillId="0" borderId="12" xfId="49" applyFont="1" applyFill="1" applyBorder="1">
      <alignment/>
      <protection/>
    </xf>
    <xf numFmtId="0" fontId="24" fillId="0" borderId="12" xfId="49" applyFont="1" applyFill="1" applyBorder="1" applyAlignment="1">
      <alignment horizontal="center"/>
      <protection/>
    </xf>
    <xf numFmtId="0" fontId="23" fillId="0" borderId="12" xfId="49" applyFont="1" applyFill="1" applyBorder="1" applyAlignment="1">
      <alignment horizontal="center"/>
      <protection/>
    </xf>
    <xf numFmtId="166" fontId="23" fillId="0" borderId="12" xfId="49" applyNumberFormat="1" applyFont="1" applyFill="1" applyBorder="1" applyAlignment="1">
      <alignment horizontal="center"/>
      <protection/>
    </xf>
    <xf numFmtId="4" fontId="23" fillId="0" borderId="12" xfId="49" applyNumberFormat="1" applyFont="1" applyFill="1" applyBorder="1" applyAlignment="1">
      <alignment horizontal="right"/>
      <protection/>
    </xf>
    <xf numFmtId="0" fontId="24" fillId="0" borderId="12" xfId="49" applyFont="1" applyBorder="1" applyAlignment="1">
      <alignment/>
      <protection/>
    </xf>
    <xf numFmtId="0" fontId="23" fillId="0" borderId="12" xfId="49" applyFont="1" applyFill="1" applyBorder="1" applyAlignment="1">
      <alignment/>
      <protection/>
    </xf>
    <xf numFmtId="2" fontId="24" fillId="0" borderId="12" xfId="49" applyNumberFormat="1" applyFont="1" applyBorder="1">
      <alignment/>
      <protection/>
    </xf>
    <xf numFmtId="10" fontId="25" fillId="0" borderId="12" xfId="49" applyNumberFormat="1" applyFont="1" applyFill="1" applyBorder="1" applyAlignment="1">
      <alignment horizontal="center"/>
      <protection/>
    </xf>
    <xf numFmtId="10" fontId="27" fillId="0" borderId="12" xfId="49" applyNumberFormat="1" applyFont="1" applyFill="1" applyBorder="1" applyAlignment="1">
      <alignment horizontal="center"/>
      <protection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166" fontId="46" fillId="0" borderId="0" xfId="0" applyNumberFormat="1" applyFont="1" applyBorder="1" applyAlignment="1">
      <alignment horizontal="center"/>
    </xf>
    <xf numFmtId="4" fontId="46" fillId="0" borderId="0" xfId="0" applyNumberFormat="1" applyFont="1" applyBorder="1" applyAlignment="1">
      <alignment/>
    </xf>
    <xf numFmtId="10" fontId="49" fillId="0" borderId="0" xfId="0" applyNumberFormat="1" applyFont="1" applyBorder="1" applyAlignment="1">
      <alignment horizontal="center"/>
    </xf>
    <xf numFmtId="0" fontId="47" fillId="0" borderId="0" xfId="0" applyFont="1" applyAlignment="1">
      <alignment/>
    </xf>
    <xf numFmtId="166" fontId="0" fillId="0" borderId="0" xfId="0" applyNumberForma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2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/>
    </xf>
    <xf numFmtId="166" fontId="46" fillId="0" borderId="12" xfId="0" applyNumberFormat="1" applyFont="1" applyBorder="1" applyAlignment="1">
      <alignment horizontal="center"/>
    </xf>
    <xf numFmtId="10" fontId="48" fillId="0" borderId="10" xfId="0" applyNumberFormat="1" applyFont="1" applyBorder="1" applyAlignment="1">
      <alignment horizontal="center"/>
    </xf>
    <xf numFmtId="4" fontId="46" fillId="0" borderId="12" xfId="0" applyNumberFormat="1" applyFont="1" applyBorder="1" applyAlignment="1">
      <alignment horizontal="right"/>
    </xf>
    <xf numFmtId="0" fontId="23" fillId="0" borderId="0" xfId="49" applyFont="1" applyBorder="1" applyAlignment="1">
      <alignment horizontal="center"/>
      <protection/>
    </xf>
    <xf numFmtId="4" fontId="46" fillId="0" borderId="0" xfId="0" applyNumberFormat="1" applyFont="1" applyBorder="1" applyAlignment="1">
      <alignment horizontal="center"/>
    </xf>
    <xf numFmtId="4" fontId="47" fillId="0" borderId="12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49" fontId="47" fillId="0" borderId="17" xfId="0" applyNumberFormat="1" applyFont="1" applyBorder="1" applyAlignment="1">
      <alignment horizontal="center"/>
    </xf>
    <xf numFmtId="49" fontId="47" fillId="0" borderId="18" xfId="0" applyNumberFormat="1" applyFont="1" applyBorder="1" applyAlignment="1">
      <alignment horizontal="center"/>
    </xf>
    <xf numFmtId="49" fontId="23" fillId="0" borderId="17" xfId="49" applyNumberFormat="1" applyFont="1" applyBorder="1" applyAlignment="1">
      <alignment horizontal="center"/>
      <protection/>
    </xf>
    <xf numFmtId="49" fontId="23" fillId="0" borderId="17" xfId="49" applyNumberFormat="1" applyFont="1" applyFill="1" applyBorder="1" applyAlignment="1">
      <alignment horizontal="center"/>
      <protection/>
    </xf>
    <xf numFmtId="49" fontId="47" fillId="0" borderId="0" xfId="0" applyNumberFormat="1" applyFont="1" applyBorder="1" applyAlignment="1">
      <alignment horizontal="center"/>
    </xf>
    <xf numFmtId="49" fontId="50" fillId="0" borderId="0" xfId="0" applyNumberFormat="1" applyFont="1" applyAlignment="1">
      <alignment horizontal="center"/>
    </xf>
    <xf numFmtId="4" fontId="46" fillId="0" borderId="12" xfId="0" applyNumberFormat="1" applyFont="1" applyBorder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9" fontId="47" fillId="0" borderId="17" xfId="0" applyNumberFormat="1" applyFont="1" applyBorder="1" applyAlignment="1">
      <alignment horizontal="center"/>
    </xf>
    <xf numFmtId="4" fontId="47" fillId="0" borderId="17" xfId="0" applyNumberFormat="1" applyFont="1" applyBorder="1" applyAlignment="1">
      <alignment horizontal="center"/>
    </xf>
    <xf numFmtId="4" fontId="24" fillId="0" borderId="12" xfId="49" applyNumberFormat="1" applyFont="1" applyBorder="1" applyAlignment="1">
      <alignment horizontal="center"/>
      <protection/>
    </xf>
    <xf numFmtId="4" fontId="46" fillId="0" borderId="14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4" fontId="24" fillId="0" borderId="12" xfId="49" applyNumberFormat="1" applyFont="1" applyFill="1" applyBorder="1" applyAlignment="1">
      <alignment horizontal="center"/>
      <protection/>
    </xf>
    <xf numFmtId="4" fontId="23" fillId="0" borderId="12" xfId="49" applyNumberFormat="1" applyFont="1" applyFill="1" applyBorder="1" applyAlignment="1">
      <alignment horizontal="center"/>
      <protection/>
    </xf>
    <xf numFmtId="4" fontId="0" fillId="0" borderId="0" xfId="0" applyNumberFormat="1" applyAlignment="1">
      <alignment horizontal="center"/>
    </xf>
    <xf numFmtId="10" fontId="47" fillId="0" borderId="10" xfId="0" applyNumberFormat="1" applyFont="1" applyBorder="1" applyAlignment="1">
      <alignment horizontal="center"/>
    </xf>
    <xf numFmtId="10" fontId="24" fillId="0" borderId="12" xfId="49" applyNumberFormat="1" applyFont="1" applyFill="1" applyBorder="1" applyAlignment="1">
      <alignment horizontal="center"/>
      <protection/>
    </xf>
    <xf numFmtId="10" fontId="23" fillId="0" borderId="12" xfId="49" applyNumberFormat="1" applyFont="1" applyFill="1" applyBorder="1" applyAlignment="1">
      <alignment horizontal="center"/>
      <protection/>
    </xf>
    <xf numFmtId="0" fontId="47" fillId="0" borderId="19" xfId="0" applyFont="1" applyBorder="1" applyAlignment="1">
      <alignment horizontal="center"/>
    </xf>
    <xf numFmtId="0" fontId="47" fillId="0" borderId="19" xfId="0" applyFont="1" applyBorder="1" applyAlignment="1">
      <alignment/>
    </xf>
    <xf numFmtId="4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9" fontId="47" fillId="0" borderId="10" xfId="0" applyNumberFormat="1" applyFont="1" applyBorder="1" applyAlignment="1">
      <alignment horizontal="center"/>
    </xf>
    <xf numFmtId="4" fontId="46" fillId="0" borderId="0" xfId="0" applyNumberFormat="1" applyFont="1" applyBorder="1" applyAlignment="1">
      <alignment horizontal="center"/>
    </xf>
    <xf numFmtId="4" fontId="46" fillId="0" borderId="0" xfId="0" applyNumberFormat="1" applyFont="1" applyAlignment="1">
      <alignment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/>
    </xf>
    <xf numFmtId="0" fontId="47" fillId="0" borderId="20" xfId="0" applyFont="1" applyBorder="1" applyAlignment="1">
      <alignment horizontal="center"/>
    </xf>
    <xf numFmtId="0" fontId="24" fillId="0" borderId="16" xfId="49" applyFont="1" applyBorder="1">
      <alignment/>
      <protection/>
    </xf>
    <xf numFmtId="0" fontId="24" fillId="0" borderId="21" xfId="49" applyFont="1" applyBorder="1">
      <alignment/>
      <protection/>
    </xf>
    <xf numFmtId="4" fontId="24" fillId="0" borderId="16" xfId="49" applyNumberFormat="1" applyFont="1" applyFill="1" applyBorder="1" applyAlignment="1">
      <alignment horizontal="center"/>
      <protection/>
    </xf>
    <xf numFmtId="4" fontId="46" fillId="0" borderId="16" xfId="0" applyNumberFormat="1" applyFont="1" applyBorder="1" applyAlignment="1">
      <alignment horizontal="center"/>
    </xf>
    <xf numFmtId="9" fontId="47" fillId="0" borderId="22" xfId="0" applyNumberFormat="1" applyFont="1" applyBorder="1" applyAlignment="1">
      <alignment horizontal="center"/>
    </xf>
    <xf numFmtId="4" fontId="24" fillId="0" borderId="21" xfId="49" applyNumberFormat="1" applyFont="1" applyFill="1" applyBorder="1" applyAlignment="1">
      <alignment horizontal="center"/>
      <protection/>
    </xf>
    <xf numFmtId="4" fontId="46" fillId="0" borderId="21" xfId="0" applyNumberFormat="1" applyFont="1" applyBorder="1" applyAlignment="1">
      <alignment horizontal="center"/>
    </xf>
    <xf numFmtId="9" fontId="47" fillId="0" borderId="23" xfId="0" applyNumberFormat="1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23" fillId="0" borderId="16" xfId="49" applyFont="1" applyFill="1" applyBorder="1" applyAlignment="1">
      <alignment/>
      <protection/>
    </xf>
    <xf numFmtId="0" fontId="47" fillId="0" borderId="24" xfId="0" applyFont="1" applyBorder="1" applyAlignment="1">
      <alignment/>
    </xf>
    <xf numFmtId="0" fontId="47" fillId="0" borderId="24" xfId="0" applyFont="1" applyBorder="1" applyAlignment="1">
      <alignment horizontal="center"/>
    </xf>
    <xf numFmtId="0" fontId="24" fillId="0" borderId="12" xfId="49" applyFont="1" applyBorder="1" applyAlignment="1">
      <alignment horizontal="left"/>
      <protection/>
    </xf>
    <xf numFmtId="166" fontId="47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/>
    </xf>
    <xf numFmtId="0" fontId="46" fillId="0" borderId="12" xfId="0" applyFont="1" applyFill="1" applyBorder="1" applyAlignment="1">
      <alignment horizontal="center"/>
    </xf>
    <xf numFmtId="4" fontId="46" fillId="0" borderId="12" xfId="0" applyNumberFormat="1" applyFont="1" applyFill="1" applyBorder="1" applyAlignment="1">
      <alignment horizontal="right"/>
    </xf>
    <xf numFmtId="0" fontId="47" fillId="0" borderId="0" xfId="0" applyFont="1" applyFill="1" applyAlignment="1">
      <alignment/>
    </xf>
    <xf numFmtId="0" fontId="24" fillId="0" borderId="25" xfId="0" applyFont="1" applyBorder="1" applyAlignment="1">
      <alignment horizontal="left"/>
    </xf>
    <xf numFmtId="0" fontId="24" fillId="0" borderId="12" xfId="0" applyFont="1" applyBorder="1" applyAlignment="1">
      <alignment horizontal="center"/>
    </xf>
    <xf numFmtId="166" fontId="24" fillId="0" borderId="12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/>
    </xf>
    <xf numFmtId="2" fontId="24" fillId="0" borderId="12" xfId="0" applyNumberFormat="1" applyFont="1" applyBorder="1" applyAlignment="1">
      <alignment/>
    </xf>
    <xf numFmtId="0" fontId="23" fillId="0" borderId="12" xfId="49" applyFont="1" applyBorder="1" applyAlignment="1">
      <alignment horizontal="center"/>
      <protection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vertical="center"/>
    </xf>
    <xf numFmtId="0" fontId="23" fillId="0" borderId="12" xfId="0" applyFont="1" applyBorder="1" applyAlignment="1">
      <alignment/>
    </xf>
    <xf numFmtId="0" fontId="24" fillId="0" borderId="24" xfId="0" applyFont="1" applyBorder="1" applyAlignment="1">
      <alignment horizontal="center"/>
    </xf>
    <xf numFmtId="1" fontId="24" fillId="0" borderId="24" xfId="0" applyNumberFormat="1" applyFont="1" applyBorder="1" applyAlignment="1">
      <alignment horizontal="center"/>
    </xf>
    <xf numFmtId="0" fontId="24" fillId="0" borderId="24" xfId="0" applyFont="1" applyBorder="1" applyAlignment="1">
      <alignment/>
    </xf>
    <xf numFmtId="1" fontId="24" fillId="0" borderId="12" xfId="0" applyNumberFormat="1" applyFont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0" fontId="23" fillId="0" borderId="24" xfId="0" applyFont="1" applyBorder="1" applyAlignment="1">
      <alignment horizontal="center"/>
    </xf>
    <xf numFmtId="1" fontId="23" fillId="0" borderId="24" xfId="0" applyNumberFormat="1" applyFont="1" applyBorder="1" applyAlignment="1">
      <alignment horizontal="center"/>
    </xf>
    <xf numFmtId="0" fontId="24" fillId="33" borderId="24" xfId="0" applyFont="1" applyFill="1" applyBorder="1" applyAlignment="1">
      <alignment/>
    </xf>
    <xf numFmtId="0" fontId="24" fillId="33" borderId="12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/>
    </xf>
    <xf numFmtId="1" fontId="24" fillId="33" borderId="24" xfId="0" applyNumberFormat="1" applyFont="1" applyFill="1" applyBorder="1" applyAlignment="1">
      <alignment horizontal="center"/>
    </xf>
    <xf numFmtId="1" fontId="24" fillId="33" borderId="12" xfId="0" applyNumberFormat="1" applyFont="1" applyFill="1" applyBorder="1" applyAlignment="1">
      <alignment horizontal="center"/>
    </xf>
    <xf numFmtId="4" fontId="24" fillId="0" borderId="24" xfId="0" applyNumberFormat="1" applyFont="1" applyBorder="1" applyAlignment="1" applyProtection="1">
      <alignment horizontal="right"/>
      <protection locked="0"/>
    </xf>
    <xf numFmtId="4" fontId="24" fillId="0" borderId="12" xfId="0" applyNumberFormat="1" applyFont="1" applyBorder="1" applyAlignment="1" applyProtection="1">
      <alignment horizontal="right"/>
      <protection locked="0"/>
    </xf>
    <xf numFmtId="4" fontId="24" fillId="33" borderId="24" xfId="0" applyNumberFormat="1" applyFont="1" applyFill="1" applyBorder="1" applyAlignment="1" applyProtection="1">
      <alignment horizontal="right"/>
      <protection locked="0"/>
    </xf>
    <xf numFmtId="4" fontId="24" fillId="33" borderId="12" xfId="0" applyNumberFormat="1" applyFont="1" applyFill="1" applyBorder="1" applyAlignment="1" applyProtection="1">
      <alignment horizontal="right"/>
      <protection locked="0"/>
    </xf>
    <xf numFmtId="4" fontId="47" fillId="0" borderId="12" xfId="0" applyNumberFormat="1" applyFont="1" applyBorder="1" applyAlignment="1">
      <alignment horizontal="right"/>
    </xf>
    <xf numFmtId="0" fontId="46" fillId="0" borderId="15" xfId="0" applyFont="1" applyFill="1" applyBorder="1" applyAlignment="1">
      <alignment horizontal="center"/>
    </xf>
    <xf numFmtId="0" fontId="46" fillId="0" borderId="16" xfId="0" applyFont="1" applyFill="1" applyBorder="1" applyAlignment="1">
      <alignment/>
    </xf>
    <xf numFmtId="0" fontId="46" fillId="0" borderId="16" xfId="0" applyFont="1" applyFill="1" applyBorder="1" applyAlignment="1">
      <alignment horizontal="center"/>
    </xf>
    <xf numFmtId="4" fontId="46" fillId="0" borderId="16" xfId="0" applyNumberFormat="1" applyFont="1" applyFill="1" applyBorder="1" applyAlignment="1">
      <alignment horizontal="right"/>
    </xf>
    <xf numFmtId="0" fontId="46" fillId="0" borderId="21" xfId="0" applyFont="1" applyBorder="1" applyAlignment="1">
      <alignment horizontal="center"/>
    </xf>
    <xf numFmtId="4" fontId="46" fillId="0" borderId="21" xfId="0" applyNumberFormat="1" applyFont="1" applyBorder="1" applyAlignment="1">
      <alignment horizontal="right"/>
    </xf>
    <xf numFmtId="4" fontId="46" fillId="0" borderId="16" xfId="0" applyNumberFormat="1" applyFont="1" applyBorder="1" applyAlignment="1">
      <alignment horizontal="right"/>
    </xf>
    <xf numFmtId="10" fontId="49" fillId="0" borderId="16" xfId="0" applyNumberFormat="1" applyFont="1" applyBorder="1" applyAlignment="1">
      <alignment horizontal="center"/>
    </xf>
    <xf numFmtId="0" fontId="24" fillId="0" borderId="16" xfId="49" applyFont="1" applyBorder="1" applyAlignment="1">
      <alignment horizontal="center"/>
      <protection/>
    </xf>
    <xf numFmtId="166" fontId="24" fillId="0" borderId="16" xfId="49" applyNumberFormat="1" applyFont="1" applyBorder="1" applyAlignment="1">
      <alignment horizontal="center"/>
      <protection/>
    </xf>
    <xf numFmtId="4" fontId="46" fillId="0" borderId="16" xfId="0" applyNumberFormat="1" applyFont="1" applyBorder="1" applyAlignment="1">
      <alignment/>
    </xf>
    <xf numFmtId="0" fontId="24" fillId="0" borderId="21" xfId="49" applyFont="1" applyBorder="1" applyAlignment="1">
      <alignment horizontal="center"/>
      <protection/>
    </xf>
    <xf numFmtId="166" fontId="24" fillId="0" borderId="21" xfId="49" applyNumberFormat="1" applyFont="1" applyBorder="1" applyAlignment="1">
      <alignment horizontal="center"/>
      <protection/>
    </xf>
    <xf numFmtId="10" fontId="25" fillId="0" borderId="21" xfId="49" applyNumberFormat="1" applyFont="1" applyFill="1" applyBorder="1" applyAlignment="1">
      <alignment horizontal="center"/>
      <protection/>
    </xf>
    <xf numFmtId="0" fontId="23" fillId="0" borderId="16" xfId="49" applyFont="1" applyFill="1" applyBorder="1" applyAlignment="1">
      <alignment horizontal="center"/>
      <protection/>
    </xf>
    <xf numFmtId="166" fontId="23" fillId="0" borderId="16" xfId="49" applyNumberFormat="1" applyFont="1" applyFill="1" applyBorder="1" applyAlignment="1">
      <alignment horizontal="center"/>
      <protection/>
    </xf>
    <xf numFmtId="4" fontId="23" fillId="0" borderId="16" xfId="49" applyNumberFormat="1" applyFont="1" applyFill="1" applyBorder="1" applyAlignment="1">
      <alignment horizontal="right"/>
      <protection/>
    </xf>
    <xf numFmtId="10" fontId="27" fillId="0" borderId="16" xfId="49" applyNumberFormat="1" applyFont="1" applyFill="1" applyBorder="1" applyAlignment="1">
      <alignment horizontal="center"/>
      <protection/>
    </xf>
    <xf numFmtId="0" fontId="23" fillId="0" borderId="21" xfId="49" applyFont="1" applyFill="1" applyBorder="1" applyAlignment="1">
      <alignment/>
      <protection/>
    </xf>
    <xf numFmtId="0" fontId="24" fillId="0" borderId="21" xfId="49" applyFont="1" applyFill="1" applyBorder="1" applyAlignment="1">
      <alignment horizontal="center"/>
      <protection/>
    </xf>
    <xf numFmtId="166" fontId="24" fillId="0" borderId="21" xfId="49" applyNumberFormat="1" applyFont="1" applyFill="1" applyBorder="1" applyAlignment="1">
      <alignment horizontal="center"/>
      <protection/>
    </xf>
    <xf numFmtId="4" fontId="23" fillId="0" borderId="21" xfId="49" applyNumberFormat="1" applyFont="1" applyFill="1" applyBorder="1" applyAlignment="1">
      <alignment horizontal="right"/>
      <protection/>
    </xf>
    <xf numFmtId="49" fontId="47" fillId="0" borderId="26" xfId="0" applyNumberFormat="1" applyFont="1" applyBorder="1" applyAlignment="1">
      <alignment horizontal="center"/>
    </xf>
    <xf numFmtId="1" fontId="48" fillId="0" borderId="27" xfId="0" applyNumberFormat="1" applyFont="1" applyBorder="1" applyAlignment="1">
      <alignment horizontal="center"/>
    </xf>
    <xf numFmtId="1" fontId="47" fillId="0" borderId="24" xfId="0" applyNumberFormat="1" applyFont="1" applyBorder="1" applyAlignment="1">
      <alignment horizontal="center"/>
    </xf>
    <xf numFmtId="1" fontId="46" fillId="0" borderId="12" xfId="0" applyNumberFormat="1" applyFont="1" applyBorder="1" applyAlignment="1">
      <alignment horizontal="center"/>
    </xf>
    <xf numFmtId="1" fontId="47" fillId="0" borderId="12" xfId="0" applyNumberFormat="1" applyFont="1" applyBorder="1" applyAlignment="1">
      <alignment horizontal="center"/>
    </xf>
    <xf numFmtId="1" fontId="23" fillId="0" borderId="12" xfId="49" applyNumberFormat="1" applyFont="1" applyFill="1" applyBorder="1" applyAlignment="1">
      <alignment horizontal="center"/>
      <protection/>
    </xf>
    <xf numFmtId="1" fontId="24" fillId="0" borderId="12" xfId="49" applyNumberFormat="1" applyFont="1" applyFill="1" applyBorder="1" applyAlignment="1">
      <alignment horizontal="center"/>
      <protection/>
    </xf>
    <xf numFmtId="1" fontId="46" fillId="0" borderId="14" xfId="0" applyNumberFormat="1" applyFont="1" applyBorder="1" applyAlignment="1">
      <alignment horizontal="center"/>
    </xf>
    <xf numFmtId="1" fontId="46" fillId="0" borderId="28" xfId="0" applyNumberFormat="1" applyFont="1" applyBorder="1" applyAlignment="1">
      <alignment horizontal="center"/>
    </xf>
    <xf numFmtId="1" fontId="47" fillId="0" borderId="0" xfId="0" applyNumberFormat="1" applyFont="1" applyBorder="1" applyAlignment="1">
      <alignment horizontal="center"/>
    </xf>
    <xf numFmtId="1" fontId="46" fillId="0" borderId="0" xfId="0" applyNumberFormat="1" applyFont="1" applyBorder="1" applyAlignment="1">
      <alignment horizontal="center"/>
    </xf>
    <xf numFmtId="1" fontId="4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" fontId="23" fillId="0" borderId="14" xfId="49" applyNumberFormat="1" applyFont="1" applyFill="1" applyBorder="1" applyAlignment="1">
      <alignment horizontal="center"/>
      <protection/>
    </xf>
    <xf numFmtId="4" fontId="24" fillId="0" borderId="14" xfId="49" applyNumberFormat="1" applyFont="1" applyFill="1" applyBorder="1" applyAlignment="1">
      <alignment horizontal="center"/>
      <protection/>
    </xf>
    <xf numFmtId="4" fontId="47" fillId="0" borderId="14" xfId="0" applyNumberFormat="1" applyFont="1" applyBorder="1" applyAlignment="1">
      <alignment horizontal="center"/>
    </xf>
    <xf numFmtId="0" fontId="25" fillId="0" borderId="16" xfId="0" applyFont="1" applyBorder="1" applyAlignment="1">
      <alignment/>
    </xf>
    <xf numFmtId="0" fontId="25" fillId="0" borderId="21" xfId="0" applyFont="1" applyBorder="1" applyAlignment="1">
      <alignment/>
    </xf>
    <xf numFmtId="0" fontId="47" fillId="34" borderId="0" xfId="0" applyFont="1" applyFill="1" applyAlignment="1">
      <alignment/>
    </xf>
    <xf numFmtId="0" fontId="46" fillId="34" borderId="0" xfId="0" applyFont="1" applyFill="1" applyAlignment="1">
      <alignment/>
    </xf>
    <xf numFmtId="4" fontId="24" fillId="0" borderId="12" xfId="0" applyNumberFormat="1" applyFont="1" applyFill="1" applyBorder="1" applyAlignment="1" applyProtection="1">
      <alignment horizontal="right"/>
      <protection locked="0"/>
    </xf>
    <xf numFmtId="49" fontId="24" fillId="35" borderId="12" xfId="0" applyNumberFormat="1" applyFont="1" applyFill="1" applyBorder="1" applyAlignment="1">
      <alignment horizontal="justify" vertical="justify" wrapText="1"/>
    </xf>
    <xf numFmtId="0" fontId="24" fillId="35" borderId="12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justify" vertical="justify" wrapText="1"/>
    </xf>
    <xf numFmtId="0" fontId="25" fillId="0" borderId="12" xfId="0" applyFont="1" applyFill="1" applyBorder="1" applyAlignment="1">
      <alignment/>
    </xf>
    <xf numFmtId="166" fontId="24" fillId="0" borderId="12" xfId="0" applyNumberFormat="1" applyFont="1" applyFill="1" applyBorder="1" applyAlignment="1">
      <alignment horizontal="center"/>
    </xf>
    <xf numFmtId="4" fontId="46" fillId="0" borderId="12" xfId="0" applyNumberFormat="1" applyFont="1" applyFill="1" applyBorder="1" applyAlignment="1">
      <alignment/>
    </xf>
    <xf numFmtId="0" fontId="25" fillId="0" borderId="12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4" fontId="23" fillId="0" borderId="24" xfId="49" applyNumberFormat="1" applyFont="1" applyFill="1" applyBorder="1" applyAlignment="1">
      <alignment horizontal="center"/>
      <protection/>
    </xf>
    <xf numFmtId="1" fontId="48" fillId="0" borderId="29" xfId="0" applyNumberFormat="1" applyFont="1" applyBorder="1" applyAlignment="1">
      <alignment horizontal="center"/>
    </xf>
    <xf numFmtId="1" fontId="48" fillId="0" borderId="30" xfId="0" applyNumberFormat="1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23" fillId="0" borderId="33" xfId="49" applyFont="1" applyFill="1" applyBorder="1" applyAlignment="1">
      <alignment horizontal="left"/>
      <protection/>
    </xf>
    <xf numFmtId="0" fontId="23" fillId="0" borderId="34" xfId="49" applyFont="1" applyFill="1" applyBorder="1" applyAlignment="1">
      <alignment horizontal="left"/>
      <protection/>
    </xf>
    <xf numFmtId="0" fontId="23" fillId="0" borderId="35" xfId="49" applyFont="1" applyFill="1" applyBorder="1" applyAlignment="1">
      <alignment horizontal="left"/>
      <protection/>
    </xf>
    <xf numFmtId="0" fontId="47" fillId="0" borderId="33" xfId="0" applyFont="1" applyBorder="1" applyAlignment="1">
      <alignment horizontal="left"/>
    </xf>
    <xf numFmtId="0" fontId="47" fillId="0" borderId="34" xfId="0" applyFont="1" applyBorder="1" applyAlignment="1">
      <alignment horizontal="left"/>
    </xf>
    <xf numFmtId="0" fontId="47" fillId="0" borderId="35" xfId="0" applyFont="1" applyBorder="1" applyAlignment="1">
      <alignment horizontal="left"/>
    </xf>
    <xf numFmtId="4" fontId="46" fillId="0" borderId="12" xfId="0" applyNumberFormat="1" applyFont="1" applyBorder="1" applyAlignment="1" applyProtection="1">
      <alignment/>
      <protection locked="0"/>
    </xf>
    <xf numFmtId="4" fontId="24" fillId="0" borderId="12" xfId="49" applyNumberFormat="1" applyFont="1" applyBorder="1" applyAlignment="1" applyProtection="1">
      <alignment horizontal="right"/>
      <protection locked="0"/>
    </xf>
    <xf numFmtId="4" fontId="24" fillId="0" borderId="12" xfId="49" applyNumberFormat="1" applyFont="1" applyFill="1" applyBorder="1" applyAlignment="1" applyProtection="1">
      <alignment horizontal="right"/>
      <protection locked="0"/>
    </xf>
    <xf numFmtId="4" fontId="24" fillId="0" borderId="12" xfId="49" applyNumberFormat="1" applyFont="1" applyFill="1" applyBorder="1" applyAlignment="1" applyProtection="1">
      <alignment horizontal="right" vertical="center"/>
      <protection locked="0"/>
    </xf>
    <xf numFmtId="4" fontId="46" fillId="0" borderId="12" xfId="0" applyNumberFormat="1" applyFont="1" applyBorder="1" applyAlignment="1" applyProtection="1">
      <alignment horizontal="right"/>
      <protection locked="0"/>
    </xf>
    <xf numFmtId="4" fontId="46" fillId="0" borderId="12" xfId="0" applyNumberFormat="1" applyFont="1" applyFill="1" applyBorder="1" applyAlignment="1" applyProtection="1">
      <alignment horizontal="right"/>
      <protection locked="0"/>
    </xf>
    <xf numFmtId="4" fontId="46" fillId="0" borderId="16" xfId="0" applyNumberFormat="1" applyFont="1" applyFill="1" applyBorder="1" applyAlignment="1" applyProtection="1">
      <alignment horizontal="right"/>
      <protection locked="0"/>
    </xf>
    <xf numFmtId="4" fontId="46" fillId="0" borderId="21" xfId="0" applyNumberFormat="1" applyFont="1" applyBorder="1" applyAlignment="1" applyProtection="1">
      <alignment horizontal="right"/>
      <protection locked="0"/>
    </xf>
    <xf numFmtId="43" fontId="19" fillId="35" borderId="12" xfId="53" applyFont="1" applyFill="1" applyBorder="1" applyAlignment="1" applyProtection="1">
      <alignment horizontal="right" vertical="center"/>
      <protection locked="0"/>
    </xf>
    <xf numFmtId="43" fontId="19" fillId="35" borderId="24" xfId="53" applyFont="1" applyFill="1" applyBorder="1" applyAlignment="1" applyProtection="1">
      <alignment horizontal="right" vertical="center"/>
      <protection locked="0"/>
    </xf>
    <xf numFmtId="43" fontId="19" fillId="35" borderId="33" xfId="53" applyFont="1" applyFill="1" applyBorder="1" applyAlignment="1" applyProtection="1">
      <alignment horizontal="left"/>
      <protection locked="0"/>
    </xf>
    <xf numFmtId="4" fontId="24" fillId="0" borderId="16" xfId="49" applyNumberFormat="1" applyFont="1" applyFill="1" applyBorder="1" applyAlignment="1" applyProtection="1">
      <alignment horizontal="right"/>
      <protection locked="0"/>
    </xf>
    <xf numFmtId="4" fontId="24" fillId="0" borderId="21" xfId="49" applyNumberFormat="1" applyFont="1" applyFill="1" applyBorder="1" applyAlignment="1" applyProtection="1">
      <alignment horizontal="right"/>
      <protection locked="0"/>
    </xf>
    <xf numFmtId="10" fontId="49" fillId="0" borderId="12" xfId="0" applyNumberFormat="1" applyFont="1" applyBorder="1" applyAlignment="1" applyProtection="1">
      <alignment horizontal="center"/>
      <protection locked="0"/>
    </xf>
    <xf numFmtId="10" fontId="25" fillId="0" borderId="12" xfId="49" applyNumberFormat="1" applyFont="1" applyFill="1" applyBorder="1" applyAlignment="1" applyProtection="1">
      <alignment horizontal="center"/>
      <protection locked="0"/>
    </xf>
    <xf numFmtId="10" fontId="49" fillId="0" borderId="12" xfId="0" applyNumberFormat="1" applyFont="1" applyFill="1" applyBorder="1" applyAlignment="1" applyProtection="1">
      <alignment horizontal="center"/>
      <protection locked="0"/>
    </xf>
    <xf numFmtId="10" fontId="49" fillId="0" borderId="16" xfId="0" applyNumberFormat="1" applyFont="1" applyFill="1" applyBorder="1" applyAlignment="1" applyProtection="1">
      <alignment horizontal="center"/>
      <protection locked="0"/>
    </xf>
    <xf numFmtId="10" fontId="49" fillId="0" borderId="21" xfId="0" applyNumberFormat="1" applyFont="1" applyBorder="1" applyAlignment="1" applyProtection="1">
      <alignment horizontal="center"/>
      <protection locked="0"/>
    </xf>
    <xf numFmtId="10" fontId="49" fillId="0" borderId="16" xfId="0" applyNumberFormat="1" applyFont="1" applyBorder="1" applyAlignment="1" applyProtection="1">
      <alignment horizontal="center"/>
      <protection locked="0"/>
    </xf>
    <xf numFmtId="10" fontId="25" fillId="0" borderId="16" xfId="49" applyNumberFormat="1" applyFont="1" applyFill="1" applyBorder="1" applyAlignment="1" applyProtection="1">
      <alignment horizontal="center"/>
      <protection locked="0"/>
    </xf>
    <xf numFmtId="10" fontId="25" fillId="0" borderId="21" xfId="49" applyNumberFormat="1" applyFont="1" applyFill="1" applyBorder="1" applyAlignment="1" applyProtection="1">
      <alignment horizontal="center"/>
      <protection locked="0"/>
    </xf>
    <xf numFmtId="10" fontId="25" fillId="0" borderId="12" xfId="49" applyNumberFormat="1" applyFont="1" applyBorder="1" applyAlignment="1" applyProtection="1">
      <alignment horizontal="center"/>
      <protection locked="0"/>
    </xf>
    <xf numFmtId="0" fontId="46" fillId="0" borderId="19" xfId="0" applyFont="1" applyBorder="1" applyAlignment="1" applyProtection="1">
      <alignment horizontal="center"/>
      <protection locked="0"/>
    </xf>
    <xf numFmtId="0" fontId="46" fillId="0" borderId="19" xfId="0" applyFont="1" applyBorder="1" applyAlignment="1" applyProtection="1">
      <alignment/>
      <protection locked="0"/>
    </xf>
    <xf numFmtId="166" fontId="46" fillId="0" borderId="19" xfId="0" applyNumberFormat="1" applyFont="1" applyBorder="1" applyAlignment="1" applyProtection="1">
      <alignment horizontal="center"/>
      <protection locked="0"/>
    </xf>
    <xf numFmtId="4" fontId="46" fillId="0" borderId="19" xfId="0" applyNumberFormat="1" applyFont="1" applyBorder="1" applyAlignment="1" applyProtection="1">
      <alignment/>
      <protection locked="0"/>
    </xf>
    <xf numFmtId="10" fontId="49" fillId="0" borderId="19" xfId="0" applyNumberFormat="1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166" fontId="46" fillId="0" borderId="0" xfId="0" applyNumberFormat="1" applyFont="1" applyBorder="1" applyAlignment="1" applyProtection="1">
      <alignment horizontal="center"/>
      <protection locked="0"/>
    </xf>
    <xf numFmtId="4" fontId="46" fillId="0" borderId="0" xfId="0" applyNumberFormat="1" applyFont="1" applyBorder="1" applyAlignment="1" applyProtection="1">
      <alignment/>
      <protection locked="0"/>
    </xf>
    <xf numFmtId="10" fontId="49" fillId="0" borderId="0" xfId="0" applyNumberFormat="1" applyFont="1" applyBorder="1" applyAlignment="1" applyProtection="1">
      <alignment horizontal="center"/>
      <protection locked="0"/>
    </xf>
    <xf numFmtId="4" fontId="46" fillId="0" borderId="0" xfId="0" applyNumberFormat="1" applyFont="1" applyBorder="1" applyAlignment="1" applyProtection="1">
      <alignment horizontal="center"/>
      <protection locked="0"/>
    </xf>
    <xf numFmtId="4" fontId="46" fillId="0" borderId="0" xfId="0" applyNumberFormat="1" applyFont="1" applyBorder="1" applyAlignment="1" applyProtection="1">
      <alignment horizontal="center"/>
      <protection locked="0"/>
    </xf>
    <xf numFmtId="0" fontId="23" fillId="0" borderId="0" xfId="49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/>
      <protection locked="0"/>
    </xf>
    <xf numFmtId="2" fontId="26" fillId="0" borderId="36" xfId="49" applyNumberFormat="1" applyFont="1" applyBorder="1" applyAlignment="1" applyProtection="1">
      <alignment horizontal="center"/>
      <protection locked="0"/>
    </xf>
    <xf numFmtId="2" fontId="26" fillId="0" borderId="37" xfId="49" applyNumberFormat="1" applyFont="1" applyBorder="1" applyAlignment="1" applyProtection="1">
      <alignment horizontal="center"/>
      <protection locked="0"/>
    </xf>
    <xf numFmtId="2" fontId="26" fillId="0" borderId="38" xfId="49" applyNumberFormat="1" applyFont="1" applyBorder="1" applyAlignment="1" applyProtection="1">
      <alignment horizontal="center"/>
      <protection locked="0"/>
    </xf>
    <xf numFmtId="2" fontId="26" fillId="0" borderId="39" xfId="49" applyNumberFormat="1" applyFont="1" applyBorder="1" applyAlignment="1" applyProtection="1">
      <alignment horizontal="center"/>
      <protection locked="0"/>
    </xf>
    <xf numFmtId="9" fontId="46" fillId="0" borderId="12" xfId="0" applyNumberFormat="1" applyFont="1" applyBorder="1" applyAlignment="1" applyProtection="1">
      <alignment horizontal="center"/>
      <protection locked="0"/>
    </xf>
    <xf numFmtId="9" fontId="46" fillId="0" borderId="16" xfId="0" applyNumberFormat="1" applyFont="1" applyBorder="1" applyAlignment="1" applyProtection="1">
      <alignment horizontal="center"/>
      <protection locked="0"/>
    </xf>
    <xf numFmtId="9" fontId="46" fillId="0" borderId="21" xfId="0" applyNumberFormat="1" applyFont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4" fontId="47" fillId="0" borderId="0" xfId="0" applyNumberFormat="1" applyFont="1" applyBorder="1" applyAlignment="1" applyProtection="1">
      <alignment horizontal="center"/>
      <protection locked="0"/>
    </xf>
    <xf numFmtId="1" fontId="47" fillId="0" borderId="0" xfId="0" applyNumberFormat="1" applyFont="1" applyBorder="1" applyAlignment="1" applyProtection="1">
      <alignment horizontal="center"/>
      <protection locked="0"/>
    </xf>
    <xf numFmtId="49" fontId="47" fillId="0" borderId="0" xfId="0" applyNumberFormat="1" applyFont="1" applyBorder="1" applyAlignment="1" applyProtection="1">
      <alignment horizontal="center"/>
      <protection locked="0"/>
    </xf>
    <xf numFmtId="1" fontId="46" fillId="0" borderId="0" xfId="0" applyNumberFormat="1" applyFont="1" applyBorder="1" applyAlignment="1" applyProtection="1">
      <alignment horizontal="center"/>
      <protection locked="0"/>
    </xf>
    <xf numFmtId="1" fontId="46" fillId="0" borderId="0" xfId="0" applyNumberFormat="1" applyFont="1" applyBorder="1" applyAlignment="1" applyProtection="1">
      <alignment horizontal="center"/>
      <protection locked="0"/>
    </xf>
    <xf numFmtId="4" fontId="46" fillId="0" borderId="0" xfId="0" applyNumberFormat="1" applyFont="1" applyAlignment="1" applyProtection="1">
      <alignment/>
      <protection locked="0"/>
    </xf>
    <xf numFmtId="1" fontId="46" fillId="0" borderId="0" xfId="0" applyNumberFormat="1" applyFont="1" applyAlignment="1" applyProtection="1">
      <alignment/>
      <protection locked="0"/>
    </xf>
    <xf numFmtId="0" fontId="46" fillId="0" borderId="0" xfId="0" applyFont="1" applyAlignment="1" applyProtection="1">
      <alignment horizontal="center"/>
      <protection locked="0"/>
    </xf>
    <xf numFmtId="2" fontId="26" fillId="0" borderId="0" xfId="49" applyNumberFormat="1" applyFont="1" applyBorder="1" applyAlignment="1" applyProtection="1">
      <alignment horizontal="center"/>
      <protection locked="0"/>
    </xf>
    <xf numFmtId="2" fontId="26" fillId="0" borderId="40" xfId="49" applyNumberFormat="1" applyFont="1" applyBorder="1" applyAlignment="1" applyProtection="1">
      <alignment horizontal="center"/>
      <protection locked="0"/>
    </xf>
    <xf numFmtId="0" fontId="23" fillId="0" borderId="21" xfId="49" applyFont="1" applyFill="1" applyBorder="1">
      <alignment/>
      <protection/>
    </xf>
    <xf numFmtId="0" fontId="47" fillId="0" borderId="21" xfId="0" applyFont="1" applyBorder="1" applyAlignment="1">
      <alignment horizontal="center"/>
    </xf>
    <xf numFmtId="166" fontId="47" fillId="0" borderId="21" xfId="0" applyNumberFormat="1" applyFont="1" applyBorder="1" applyAlignment="1">
      <alignment horizontal="center"/>
    </xf>
    <xf numFmtId="4" fontId="47" fillId="0" borderId="21" xfId="0" applyNumberFormat="1" applyFont="1" applyBorder="1" applyAlignment="1">
      <alignment/>
    </xf>
    <xf numFmtId="10" fontId="48" fillId="0" borderId="21" xfId="0" applyNumberFormat="1" applyFont="1" applyBorder="1" applyAlignment="1">
      <alignment horizontal="center"/>
    </xf>
    <xf numFmtId="4" fontId="47" fillId="0" borderId="23" xfId="0" applyNumberFormat="1" applyFont="1" applyBorder="1" applyAlignment="1">
      <alignment/>
    </xf>
    <xf numFmtId="4" fontId="46" fillId="0" borderId="17" xfId="0" applyNumberFormat="1" applyFont="1" applyBorder="1" applyAlignment="1">
      <alignment/>
    </xf>
    <xf numFmtId="4" fontId="47" fillId="0" borderId="17" xfId="0" applyNumberFormat="1" applyFont="1" applyBorder="1" applyAlignment="1">
      <alignment/>
    </xf>
    <xf numFmtId="4" fontId="23" fillId="0" borderId="17" xfId="49" applyNumberFormat="1" applyFont="1" applyFill="1" applyBorder="1" applyAlignment="1">
      <alignment horizontal="right"/>
      <protection/>
    </xf>
    <xf numFmtId="4" fontId="46" fillId="0" borderId="17" xfId="0" applyNumberFormat="1" applyFont="1" applyBorder="1" applyAlignment="1">
      <alignment horizontal="right"/>
    </xf>
    <xf numFmtId="4" fontId="46" fillId="0" borderId="17" xfId="0" applyNumberFormat="1" applyFont="1" applyFill="1" applyBorder="1" applyAlignment="1">
      <alignment horizontal="right"/>
    </xf>
    <xf numFmtId="4" fontId="46" fillId="0" borderId="22" xfId="0" applyNumberFormat="1" applyFont="1" applyFill="1" applyBorder="1" applyAlignment="1">
      <alignment horizontal="right"/>
    </xf>
    <xf numFmtId="4" fontId="46" fillId="0" borderId="23" xfId="0" applyNumberFormat="1" applyFont="1" applyBorder="1" applyAlignment="1">
      <alignment horizontal="right"/>
    </xf>
    <xf numFmtId="4" fontId="46" fillId="0" borderId="22" xfId="0" applyNumberFormat="1" applyFont="1" applyBorder="1" applyAlignment="1">
      <alignment horizontal="right"/>
    </xf>
    <xf numFmtId="4" fontId="47" fillId="0" borderId="17" xfId="0" applyNumberFormat="1" applyFont="1" applyBorder="1" applyAlignment="1">
      <alignment horizontal="right"/>
    </xf>
    <xf numFmtId="4" fontId="24" fillId="0" borderId="17" xfId="49" applyNumberFormat="1" applyFont="1" applyFill="1" applyBorder="1" applyAlignment="1">
      <alignment horizontal="right"/>
      <protection/>
    </xf>
    <xf numFmtId="4" fontId="46" fillId="0" borderId="22" xfId="0" applyNumberFormat="1" applyFont="1" applyBorder="1" applyAlignment="1">
      <alignment/>
    </xf>
    <xf numFmtId="4" fontId="46" fillId="0" borderId="23" xfId="0" applyNumberFormat="1" applyFont="1" applyBorder="1" applyAlignment="1">
      <alignment/>
    </xf>
    <xf numFmtId="4" fontId="24" fillId="0" borderId="17" xfId="49" applyNumberFormat="1" applyFont="1" applyBorder="1" applyAlignment="1">
      <alignment horizontal="right"/>
      <protection/>
    </xf>
    <xf numFmtId="4" fontId="46" fillId="0" borderId="17" xfId="0" applyNumberFormat="1" applyFont="1" applyFill="1" applyBorder="1" applyAlignment="1">
      <alignment/>
    </xf>
    <xf numFmtId="4" fontId="23" fillId="0" borderId="22" xfId="49" applyNumberFormat="1" applyFont="1" applyFill="1" applyBorder="1" applyAlignment="1">
      <alignment horizontal="right"/>
      <protection/>
    </xf>
    <xf numFmtId="4" fontId="23" fillId="0" borderId="23" xfId="49" applyNumberFormat="1" applyFont="1" applyFill="1" applyBorder="1" applyAlignment="1">
      <alignment horizontal="right"/>
      <protection/>
    </xf>
    <xf numFmtId="0" fontId="46" fillId="0" borderId="16" xfId="0" applyFont="1" applyBorder="1" applyAlignment="1">
      <alignment horizontal="center"/>
    </xf>
    <xf numFmtId="166" fontId="46" fillId="0" borderId="16" xfId="0" applyNumberFormat="1" applyFont="1" applyBorder="1" applyAlignment="1">
      <alignment horizontal="center"/>
    </xf>
    <xf numFmtId="2" fontId="29" fillId="0" borderId="0" xfId="0" applyNumberFormat="1" applyFont="1" applyBorder="1" applyAlignment="1" applyProtection="1">
      <alignment horizontal="center"/>
      <protection locked="0"/>
    </xf>
    <xf numFmtId="4" fontId="46" fillId="0" borderId="0" xfId="0" applyNumberFormat="1" applyFont="1" applyAlignment="1" applyProtection="1">
      <alignment horizontal="center"/>
      <protection locked="0"/>
    </xf>
    <xf numFmtId="1" fontId="46" fillId="0" borderId="0" xfId="0" applyNumberFormat="1" applyFont="1" applyAlignment="1" applyProtection="1">
      <alignment horizontal="center"/>
      <protection locked="0"/>
    </xf>
    <xf numFmtId="0" fontId="23" fillId="0" borderId="0" xfId="0" applyFont="1" applyBorder="1" applyAlignment="1" applyProtection="1">
      <alignment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0"/>
  <sheetViews>
    <sheetView tabSelected="1" view="pageBreakPreview" zoomScale="70" zoomScaleSheetLayoutView="70" zoomScalePageLayoutView="0" workbookViewId="0" topLeftCell="A1">
      <pane ySplit="5" topLeftCell="A51" activePane="bottomLeft" state="frozen"/>
      <selection pane="topLeft" activeCell="A1" sqref="A1"/>
      <selection pane="bottomLeft" activeCell="F180" sqref="F180"/>
    </sheetView>
  </sheetViews>
  <sheetFormatPr defaultColWidth="9.140625" defaultRowHeight="15"/>
  <cols>
    <col min="1" max="1" width="8.7109375" style="8" customWidth="1"/>
    <col min="2" max="2" width="93.8515625" style="0" customWidth="1"/>
    <col min="3" max="3" width="9.28125" style="8" customWidth="1"/>
    <col min="4" max="4" width="10.7109375" style="49" customWidth="1"/>
    <col min="5" max="6" width="14.7109375" style="90" customWidth="1"/>
    <col min="7" max="7" width="17.7109375" style="22" customWidth="1"/>
    <col min="8" max="8" width="10.7109375" style="18" customWidth="1"/>
    <col min="9" max="9" width="17.7109375" style="22" customWidth="1"/>
  </cols>
  <sheetData>
    <row r="1" spans="1:9" ht="18" customHeight="1">
      <c r="A1" s="241"/>
      <c r="B1" s="242"/>
      <c r="C1" s="242"/>
      <c r="D1" s="242"/>
      <c r="E1" s="242"/>
      <c r="F1" s="242"/>
      <c r="G1" s="242"/>
      <c r="H1" s="242"/>
      <c r="I1" s="242"/>
    </row>
    <row r="2" spans="1:9" ht="18" customHeight="1">
      <c r="A2" s="284" t="s">
        <v>372</v>
      </c>
      <c r="B2" s="284"/>
      <c r="C2" s="284"/>
      <c r="D2" s="284"/>
      <c r="E2" s="284"/>
      <c r="F2" s="284"/>
      <c r="G2" s="284"/>
      <c r="H2" s="284"/>
      <c r="I2" s="284"/>
    </row>
    <row r="3" spans="1:9" ht="18" customHeight="1">
      <c r="A3" s="241"/>
      <c r="B3" s="242"/>
      <c r="C3" s="242"/>
      <c r="D3" s="242"/>
      <c r="E3" s="242"/>
      <c r="F3" s="242"/>
      <c r="G3" s="242"/>
      <c r="H3" s="242"/>
      <c r="I3" s="242"/>
    </row>
    <row r="4" spans="1:9" ht="18" customHeight="1" thickBot="1">
      <c r="A4" s="243"/>
      <c r="B4" s="244"/>
      <c r="C4" s="244"/>
      <c r="D4" s="244"/>
      <c r="E4" s="244"/>
      <c r="F4" s="244"/>
      <c r="G4" s="244"/>
      <c r="H4" s="244"/>
      <c r="I4" s="244"/>
    </row>
    <row r="5" spans="1:9" s="51" customFormat="1" ht="18" customHeight="1" thickBot="1" thickTop="1">
      <c r="A5" s="3" t="s">
        <v>0</v>
      </c>
      <c r="B5" s="3" t="s">
        <v>1</v>
      </c>
      <c r="C5" s="3" t="s">
        <v>2</v>
      </c>
      <c r="D5" s="107" t="s">
        <v>3</v>
      </c>
      <c r="E5" s="76" t="s">
        <v>4</v>
      </c>
      <c r="F5" s="76" t="s">
        <v>5</v>
      </c>
      <c r="G5" s="76" t="s">
        <v>6</v>
      </c>
      <c r="H5" s="80" t="s">
        <v>7</v>
      </c>
      <c r="I5" s="76" t="s">
        <v>8</v>
      </c>
    </row>
    <row r="6" spans="1:9" s="7" customFormat="1" ht="18" customHeight="1" thickTop="1">
      <c r="A6" s="93" t="s">
        <v>9</v>
      </c>
      <c r="B6" s="260" t="s">
        <v>10</v>
      </c>
      <c r="C6" s="261"/>
      <c r="D6" s="262"/>
      <c r="E6" s="263"/>
      <c r="F6" s="263"/>
      <c r="G6" s="263"/>
      <c r="H6" s="264"/>
      <c r="I6" s="265"/>
    </row>
    <row r="7" spans="1:9" s="1" customFormat="1" ht="18" customHeight="1">
      <c r="A7" s="10" t="s">
        <v>60</v>
      </c>
      <c r="B7" s="28" t="s">
        <v>24</v>
      </c>
      <c r="C7" s="25" t="s">
        <v>12</v>
      </c>
      <c r="D7" s="57">
        <v>1</v>
      </c>
      <c r="E7" s="21">
        <v>0</v>
      </c>
      <c r="F7" s="205"/>
      <c r="G7" s="21">
        <f>(E7+F7)*D7</f>
        <v>0</v>
      </c>
      <c r="H7" s="218"/>
      <c r="I7" s="266">
        <f>G7*(1+H7)</f>
        <v>0</v>
      </c>
    </row>
    <row r="8" spans="1:9" s="1" customFormat="1" ht="18" customHeight="1">
      <c r="A8" s="10" t="s">
        <v>61</v>
      </c>
      <c r="B8" s="28" t="s">
        <v>25</v>
      </c>
      <c r="C8" s="25" t="s">
        <v>20</v>
      </c>
      <c r="D8" s="57">
        <v>2</v>
      </c>
      <c r="E8" s="205"/>
      <c r="F8" s="205"/>
      <c r="G8" s="21">
        <f aca="true" t="shared" si="0" ref="G8:G13">(E8+F8)*D8</f>
        <v>0</v>
      </c>
      <c r="H8" s="218"/>
      <c r="I8" s="266">
        <f aca="true" t="shared" si="1" ref="I8:I13">G8*(1+H8)</f>
        <v>0</v>
      </c>
    </row>
    <row r="9" spans="1:9" s="1" customFormat="1" ht="18" customHeight="1">
      <c r="A9" s="10" t="s">
        <v>62</v>
      </c>
      <c r="B9" s="114" t="s">
        <v>162</v>
      </c>
      <c r="C9" s="115" t="s">
        <v>14</v>
      </c>
      <c r="D9" s="116">
        <v>26</v>
      </c>
      <c r="E9" s="21">
        <v>0</v>
      </c>
      <c r="F9" s="205"/>
      <c r="G9" s="21">
        <f t="shared" si="0"/>
        <v>0</v>
      </c>
      <c r="H9" s="218"/>
      <c r="I9" s="266">
        <f t="shared" si="1"/>
        <v>0</v>
      </c>
    </row>
    <row r="10" spans="1:9" s="1" customFormat="1" ht="18" customHeight="1">
      <c r="A10" s="10" t="s">
        <v>63</v>
      </c>
      <c r="B10" s="114" t="s">
        <v>163</v>
      </c>
      <c r="C10" s="115" t="s">
        <v>14</v>
      </c>
      <c r="D10" s="116">
        <v>27</v>
      </c>
      <c r="E10" s="21">
        <v>0</v>
      </c>
      <c r="F10" s="205"/>
      <c r="G10" s="21">
        <f t="shared" si="0"/>
        <v>0</v>
      </c>
      <c r="H10" s="218"/>
      <c r="I10" s="266">
        <f t="shared" si="1"/>
        <v>0</v>
      </c>
    </row>
    <row r="11" spans="1:9" s="52" customFormat="1" ht="18" customHeight="1">
      <c r="A11" s="10" t="s">
        <v>167</v>
      </c>
      <c r="B11" s="114" t="s">
        <v>164</v>
      </c>
      <c r="C11" s="115" t="s">
        <v>165</v>
      </c>
      <c r="D11" s="116">
        <v>10</v>
      </c>
      <c r="E11" s="21">
        <v>0</v>
      </c>
      <c r="F11" s="205"/>
      <c r="G11" s="21">
        <f t="shared" si="0"/>
        <v>0</v>
      </c>
      <c r="H11" s="218"/>
      <c r="I11" s="266">
        <f t="shared" si="1"/>
        <v>0</v>
      </c>
    </row>
    <row r="12" spans="1:9" s="52" customFormat="1" ht="18" customHeight="1">
      <c r="A12" s="10" t="s">
        <v>169</v>
      </c>
      <c r="B12" s="114" t="s">
        <v>166</v>
      </c>
      <c r="C12" s="115" t="s">
        <v>165</v>
      </c>
      <c r="D12" s="116">
        <v>10</v>
      </c>
      <c r="E12" s="21">
        <v>0</v>
      </c>
      <c r="F12" s="205"/>
      <c r="G12" s="21">
        <f t="shared" si="0"/>
        <v>0</v>
      </c>
      <c r="H12" s="218"/>
      <c r="I12" s="266">
        <f t="shared" si="1"/>
        <v>0</v>
      </c>
    </row>
    <row r="13" spans="1:9" s="52" customFormat="1" ht="18" customHeight="1">
      <c r="A13" s="10" t="s">
        <v>170</v>
      </c>
      <c r="B13" s="114" t="s">
        <v>168</v>
      </c>
      <c r="C13" s="115" t="s">
        <v>14</v>
      </c>
      <c r="D13" s="116">
        <v>82</v>
      </c>
      <c r="E13" s="21">
        <v>0</v>
      </c>
      <c r="F13" s="205"/>
      <c r="G13" s="21">
        <f t="shared" si="0"/>
        <v>0</v>
      </c>
      <c r="H13" s="218"/>
      <c r="I13" s="266">
        <f t="shared" si="1"/>
        <v>0</v>
      </c>
    </row>
    <row r="14" spans="1:9" s="7" customFormat="1" ht="18" customHeight="1">
      <c r="A14" s="9"/>
      <c r="B14" s="24" t="s">
        <v>11</v>
      </c>
      <c r="C14" s="12"/>
      <c r="D14" s="23"/>
      <c r="E14" s="20">
        <f>SUMPRODUCT(E7:E13,D7:D13)</f>
        <v>0</v>
      </c>
      <c r="F14" s="20">
        <f>SUMPRODUCT(F7:F13,D7:D13)</f>
        <v>0</v>
      </c>
      <c r="G14" s="20">
        <f>SUM(G7:G13)</f>
        <v>0</v>
      </c>
      <c r="H14" s="17"/>
      <c r="I14" s="267">
        <f>SUM(I7:I13)</f>
        <v>0</v>
      </c>
    </row>
    <row r="15" spans="1:9" s="1" customFormat="1" ht="18" customHeight="1">
      <c r="A15" s="10"/>
      <c r="B15" s="54"/>
      <c r="C15" s="53"/>
      <c r="D15" s="57"/>
      <c r="E15" s="21"/>
      <c r="F15" s="21"/>
      <c r="G15" s="21"/>
      <c r="H15" s="16"/>
      <c r="I15" s="266"/>
    </row>
    <row r="16" spans="1:9" s="52" customFormat="1" ht="18" customHeight="1">
      <c r="A16" s="9" t="s">
        <v>17</v>
      </c>
      <c r="B16" s="13" t="s">
        <v>123</v>
      </c>
      <c r="C16" s="12"/>
      <c r="D16" s="23"/>
      <c r="E16" s="20"/>
      <c r="F16" s="20"/>
      <c r="G16" s="20"/>
      <c r="H16" s="17"/>
      <c r="I16" s="267"/>
    </row>
    <row r="17" spans="1:9" s="52" customFormat="1" ht="18" customHeight="1">
      <c r="A17" s="10" t="s">
        <v>64</v>
      </c>
      <c r="B17" s="38" t="s">
        <v>124</v>
      </c>
      <c r="C17" s="25" t="s">
        <v>125</v>
      </c>
      <c r="D17" s="26">
        <v>5</v>
      </c>
      <c r="E17" s="27">
        <v>0</v>
      </c>
      <c r="F17" s="206"/>
      <c r="G17" s="21">
        <f>(E17+F17)*D17</f>
        <v>0</v>
      </c>
      <c r="H17" s="218"/>
      <c r="I17" s="266">
        <f>G17*(1+H17)</f>
        <v>0</v>
      </c>
    </row>
    <row r="18" spans="1:9" s="52" customFormat="1" ht="18" customHeight="1">
      <c r="A18" s="10" t="s">
        <v>126</v>
      </c>
      <c r="B18" s="106" t="s">
        <v>127</v>
      </c>
      <c r="C18" s="25" t="s">
        <v>125</v>
      </c>
      <c r="D18" s="26">
        <v>5</v>
      </c>
      <c r="E18" s="27">
        <v>0</v>
      </c>
      <c r="F18" s="206"/>
      <c r="G18" s="21">
        <f>(E18+F18)*D18</f>
        <v>0</v>
      </c>
      <c r="H18" s="218"/>
      <c r="I18" s="266">
        <f>G18*(1+H18)</f>
        <v>0</v>
      </c>
    </row>
    <row r="19" spans="1:9" s="52" customFormat="1" ht="18" customHeight="1">
      <c r="A19" s="10" t="s">
        <v>128</v>
      </c>
      <c r="B19" s="106" t="s">
        <v>129</v>
      </c>
      <c r="C19" s="25" t="s">
        <v>125</v>
      </c>
      <c r="D19" s="26">
        <v>5</v>
      </c>
      <c r="E19" s="27">
        <v>0</v>
      </c>
      <c r="F19" s="206"/>
      <c r="G19" s="21">
        <f>(E19+F19)*D19</f>
        <v>0</v>
      </c>
      <c r="H19" s="218"/>
      <c r="I19" s="266">
        <f>G19*(1+H19)</f>
        <v>0</v>
      </c>
    </row>
    <row r="20" spans="1:9" s="52" customFormat="1" ht="18" customHeight="1">
      <c r="A20" s="10" t="s">
        <v>130</v>
      </c>
      <c r="B20" s="106" t="s">
        <v>131</v>
      </c>
      <c r="C20" s="25" t="s">
        <v>125</v>
      </c>
      <c r="D20" s="26">
        <v>5</v>
      </c>
      <c r="E20" s="206"/>
      <c r="F20" s="206"/>
      <c r="G20" s="21">
        <f>(E20+F20)*D20</f>
        <v>0</v>
      </c>
      <c r="H20" s="218"/>
      <c r="I20" s="266">
        <f>G20*(1+H20)</f>
        <v>0</v>
      </c>
    </row>
    <row r="21" spans="1:9" s="52" customFormat="1" ht="18" customHeight="1">
      <c r="A21" s="9"/>
      <c r="B21" s="24" t="s">
        <v>11</v>
      </c>
      <c r="C21" s="12"/>
      <c r="D21" s="23"/>
      <c r="E21" s="20">
        <f>SUMPRODUCT(E17:E20,D17:D20)</f>
        <v>0</v>
      </c>
      <c r="F21" s="20">
        <f>SUMPRODUCT(F17:F20,D17:D20)</f>
        <v>0</v>
      </c>
      <c r="G21" s="20">
        <f>SUM(G17:G20)</f>
        <v>0</v>
      </c>
      <c r="H21" s="17"/>
      <c r="I21" s="267">
        <f>SUM(I17:I20)</f>
        <v>0</v>
      </c>
    </row>
    <row r="22" spans="1:9" s="52" customFormat="1" ht="18" customHeight="1">
      <c r="A22" s="10"/>
      <c r="B22" s="54"/>
      <c r="C22" s="53"/>
      <c r="D22" s="57"/>
      <c r="E22" s="21"/>
      <c r="F22" s="21"/>
      <c r="G22" s="21"/>
      <c r="H22" s="16"/>
      <c r="I22" s="266"/>
    </row>
    <row r="23" spans="1:9" s="7" customFormat="1" ht="18" customHeight="1">
      <c r="A23" s="9" t="s">
        <v>22</v>
      </c>
      <c r="B23" s="39" t="s">
        <v>27</v>
      </c>
      <c r="C23" s="35"/>
      <c r="D23" s="36"/>
      <c r="E23" s="37"/>
      <c r="F23" s="37"/>
      <c r="G23" s="37"/>
      <c r="H23" s="42"/>
      <c r="I23" s="268"/>
    </row>
    <row r="24" spans="1:9" s="7" customFormat="1" ht="18" customHeight="1">
      <c r="A24" s="117" t="s">
        <v>65</v>
      </c>
      <c r="B24" s="28" t="s">
        <v>28</v>
      </c>
      <c r="C24" s="115" t="s">
        <v>13</v>
      </c>
      <c r="D24" s="116">
        <v>25</v>
      </c>
      <c r="E24" s="206"/>
      <c r="F24" s="206"/>
      <c r="G24" s="21">
        <f>(E24+F24)*D24</f>
        <v>0</v>
      </c>
      <c r="H24" s="219"/>
      <c r="I24" s="266">
        <f>G24*(1+H24)</f>
        <v>0</v>
      </c>
    </row>
    <row r="25" spans="1:9" s="51" customFormat="1" ht="18" customHeight="1">
      <c r="A25" s="117" t="s">
        <v>172</v>
      </c>
      <c r="B25" s="118" t="s">
        <v>171</v>
      </c>
      <c r="C25" s="115" t="s">
        <v>13</v>
      </c>
      <c r="D25" s="116">
        <v>16</v>
      </c>
      <c r="E25" s="206"/>
      <c r="F25" s="206"/>
      <c r="G25" s="21">
        <f>(E25+F25)*D25</f>
        <v>0</v>
      </c>
      <c r="H25" s="219"/>
      <c r="I25" s="266">
        <f>G25*(1+H25)</f>
        <v>0</v>
      </c>
    </row>
    <row r="26" spans="1:9" s="7" customFormat="1" ht="18" customHeight="1">
      <c r="A26" s="9"/>
      <c r="B26" s="39" t="s">
        <v>11</v>
      </c>
      <c r="C26" s="34"/>
      <c r="D26" s="31"/>
      <c r="E26" s="37">
        <f>SUMPRODUCT(E24:E25,D24:D25)</f>
        <v>0</v>
      </c>
      <c r="F26" s="37">
        <f>SUMPRODUCT(F24:F25,D24:D25)</f>
        <v>0</v>
      </c>
      <c r="G26" s="37">
        <f>SUM(G24:G25)</f>
        <v>0</v>
      </c>
      <c r="H26" s="41"/>
      <c r="I26" s="268">
        <f>SUM(I24:I25)</f>
        <v>0</v>
      </c>
    </row>
    <row r="27" spans="1:9" s="7" customFormat="1" ht="18" customHeight="1">
      <c r="A27" s="9"/>
      <c r="B27" s="39"/>
      <c r="C27" s="34"/>
      <c r="D27" s="31"/>
      <c r="E27" s="37"/>
      <c r="F27" s="37"/>
      <c r="G27" s="37"/>
      <c r="H27" s="41"/>
      <c r="I27" s="268"/>
    </row>
    <row r="28" spans="1:9" s="7" customFormat="1" ht="18" customHeight="1">
      <c r="A28" s="9" t="s">
        <v>26</v>
      </c>
      <c r="B28" s="39" t="s">
        <v>29</v>
      </c>
      <c r="C28" s="35"/>
      <c r="D28" s="36"/>
      <c r="E28" s="37"/>
      <c r="F28" s="37"/>
      <c r="G28" s="37"/>
      <c r="H28" s="42"/>
      <c r="I28" s="268"/>
    </row>
    <row r="29" spans="1:9" s="7" customFormat="1" ht="18" customHeight="1">
      <c r="A29" s="10" t="s">
        <v>66</v>
      </c>
      <c r="B29" s="28" t="s">
        <v>173</v>
      </c>
      <c r="C29" s="25" t="s">
        <v>13</v>
      </c>
      <c r="D29" s="26">
        <v>45</v>
      </c>
      <c r="E29" s="206"/>
      <c r="F29" s="206"/>
      <c r="G29" s="21">
        <f>(E29+F29)*D29</f>
        <v>0</v>
      </c>
      <c r="H29" s="219"/>
      <c r="I29" s="266">
        <f>G29*(1+H29)</f>
        <v>0</v>
      </c>
    </row>
    <row r="30" spans="1:9" s="7" customFormat="1" ht="18" customHeight="1">
      <c r="A30" s="10" t="s">
        <v>67</v>
      </c>
      <c r="B30" s="28" t="s">
        <v>174</v>
      </c>
      <c r="C30" s="25" t="s">
        <v>13</v>
      </c>
      <c r="D30" s="26">
        <v>45</v>
      </c>
      <c r="E30" s="206"/>
      <c r="F30" s="206"/>
      <c r="G30" s="21">
        <f>(E30+F30)*D30</f>
        <v>0</v>
      </c>
      <c r="H30" s="219"/>
      <c r="I30" s="266">
        <f>G30*(1+H30)</f>
        <v>0</v>
      </c>
    </row>
    <row r="31" spans="1:9" s="7" customFormat="1" ht="18" customHeight="1">
      <c r="A31" s="10" t="s">
        <v>68</v>
      </c>
      <c r="B31" s="28" t="s">
        <v>175</v>
      </c>
      <c r="C31" s="25" t="s">
        <v>13</v>
      </c>
      <c r="D31" s="26">
        <v>25</v>
      </c>
      <c r="E31" s="206"/>
      <c r="F31" s="206"/>
      <c r="G31" s="21">
        <f>(E31+F31)*D31</f>
        <v>0</v>
      </c>
      <c r="H31" s="219"/>
      <c r="I31" s="266">
        <f>G31*(1+H31)</f>
        <v>0</v>
      </c>
    </row>
    <row r="32" spans="1:9" s="7" customFormat="1" ht="18" customHeight="1">
      <c r="A32" s="10" t="s">
        <v>69</v>
      </c>
      <c r="B32" s="28" t="s">
        <v>176</v>
      </c>
      <c r="C32" s="25" t="s">
        <v>13</v>
      </c>
      <c r="D32" s="26">
        <v>225</v>
      </c>
      <c r="E32" s="206"/>
      <c r="F32" s="206"/>
      <c r="G32" s="21">
        <f>(E32+F32)*D32</f>
        <v>0</v>
      </c>
      <c r="H32" s="219"/>
      <c r="I32" s="266">
        <f>G32*(1+H32)</f>
        <v>0</v>
      </c>
    </row>
    <row r="33" spans="1:9" s="7" customFormat="1" ht="18" customHeight="1">
      <c r="A33" s="9"/>
      <c r="B33" s="39" t="s">
        <v>11</v>
      </c>
      <c r="C33" s="35"/>
      <c r="D33" s="36"/>
      <c r="E33" s="37">
        <f>SUMPRODUCT(E29:E32,D29:D32)</f>
        <v>0</v>
      </c>
      <c r="F33" s="37">
        <f>SUMPRODUCT(F29:F32,D29:D32)</f>
        <v>0</v>
      </c>
      <c r="G33" s="37">
        <f>SUM(G29:G32)</f>
        <v>0</v>
      </c>
      <c r="H33" s="41"/>
      <c r="I33" s="268">
        <f>SUM(I29:I32)</f>
        <v>0</v>
      </c>
    </row>
    <row r="34" spans="1:9" s="7" customFormat="1" ht="18" customHeight="1">
      <c r="A34" s="9"/>
      <c r="B34" s="35"/>
      <c r="C34" s="35"/>
      <c r="D34" s="36"/>
      <c r="E34" s="37"/>
      <c r="F34" s="37"/>
      <c r="G34" s="37"/>
      <c r="H34" s="41"/>
      <c r="I34" s="268"/>
    </row>
    <row r="35" spans="1:9" s="7" customFormat="1" ht="18" customHeight="1">
      <c r="A35" s="9" t="s">
        <v>23</v>
      </c>
      <c r="B35" s="39" t="s">
        <v>30</v>
      </c>
      <c r="C35" s="35"/>
      <c r="D35" s="36"/>
      <c r="E35" s="37"/>
      <c r="F35" s="37"/>
      <c r="G35" s="37"/>
      <c r="H35" s="42"/>
      <c r="I35" s="268"/>
    </row>
    <row r="36" spans="1:9" s="7" customFormat="1" ht="18" customHeight="1">
      <c r="A36" s="10" t="s">
        <v>70</v>
      </c>
      <c r="B36" s="40" t="s">
        <v>31</v>
      </c>
      <c r="C36" s="25" t="s">
        <v>13</v>
      </c>
      <c r="D36" s="116">
        <v>130</v>
      </c>
      <c r="E36" s="207"/>
      <c r="F36" s="207"/>
      <c r="G36" s="21">
        <f aca="true" t="shared" si="2" ref="G36:G41">(E36+F36)*D36</f>
        <v>0</v>
      </c>
      <c r="H36" s="219"/>
      <c r="I36" s="266">
        <f aca="true" t="shared" si="3" ref="I36:I41">G36*(1+H36)</f>
        <v>0</v>
      </c>
    </row>
    <row r="37" spans="1:9" s="7" customFormat="1" ht="18" customHeight="1">
      <c r="A37" s="10" t="s">
        <v>71</v>
      </c>
      <c r="B37" s="40" t="s">
        <v>32</v>
      </c>
      <c r="C37" s="25" t="s">
        <v>13</v>
      </c>
      <c r="D37" s="116">
        <v>130</v>
      </c>
      <c r="E37" s="207"/>
      <c r="F37" s="207"/>
      <c r="G37" s="21">
        <f t="shared" si="2"/>
        <v>0</v>
      </c>
      <c r="H37" s="219"/>
      <c r="I37" s="266">
        <f t="shared" si="3"/>
        <v>0</v>
      </c>
    </row>
    <row r="38" spans="1:9" s="7" customFormat="1" ht="18" customHeight="1">
      <c r="A38" s="10" t="s">
        <v>72</v>
      </c>
      <c r="B38" s="28" t="s">
        <v>33</v>
      </c>
      <c r="C38" s="25" t="s">
        <v>13</v>
      </c>
      <c r="D38" s="116">
        <v>130</v>
      </c>
      <c r="E38" s="208"/>
      <c r="F38" s="208"/>
      <c r="G38" s="21">
        <f t="shared" si="2"/>
        <v>0</v>
      </c>
      <c r="H38" s="219"/>
      <c r="I38" s="266">
        <f t="shared" si="3"/>
        <v>0</v>
      </c>
    </row>
    <row r="39" spans="1:9" s="7" customFormat="1" ht="18" customHeight="1">
      <c r="A39" s="10" t="s">
        <v>73</v>
      </c>
      <c r="B39" s="28" t="s">
        <v>34</v>
      </c>
      <c r="C39" s="25" t="s">
        <v>16</v>
      </c>
      <c r="D39" s="116">
        <v>75</v>
      </c>
      <c r="E39" s="206"/>
      <c r="F39" s="206"/>
      <c r="G39" s="21">
        <f t="shared" si="2"/>
        <v>0</v>
      </c>
      <c r="H39" s="219"/>
      <c r="I39" s="266">
        <f t="shared" si="3"/>
        <v>0</v>
      </c>
    </row>
    <row r="40" spans="1:9" s="51" customFormat="1" ht="18" customHeight="1">
      <c r="A40" s="10" t="s">
        <v>179</v>
      </c>
      <c r="B40" s="119" t="s">
        <v>344</v>
      </c>
      <c r="C40" s="115" t="s">
        <v>20</v>
      </c>
      <c r="D40" s="116">
        <v>1</v>
      </c>
      <c r="E40" s="206"/>
      <c r="F40" s="206"/>
      <c r="G40" s="21">
        <f t="shared" si="2"/>
        <v>0</v>
      </c>
      <c r="H40" s="219"/>
      <c r="I40" s="266">
        <f t="shared" si="3"/>
        <v>0</v>
      </c>
    </row>
    <row r="41" spans="1:9" s="51" customFormat="1" ht="18" customHeight="1">
      <c r="A41" s="10" t="s">
        <v>180</v>
      </c>
      <c r="B41" s="119" t="s">
        <v>345</v>
      </c>
      <c r="C41" s="115" t="s">
        <v>20</v>
      </c>
      <c r="D41" s="116">
        <v>3</v>
      </c>
      <c r="E41" s="206"/>
      <c r="F41" s="206"/>
      <c r="G41" s="21">
        <f t="shared" si="2"/>
        <v>0</v>
      </c>
      <c r="H41" s="219"/>
      <c r="I41" s="266">
        <f t="shared" si="3"/>
        <v>0</v>
      </c>
    </row>
    <row r="42" spans="1:9" s="7" customFormat="1" ht="18" customHeight="1">
      <c r="A42" s="9"/>
      <c r="B42" s="39" t="s">
        <v>11</v>
      </c>
      <c r="C42" s="34"/>
      <c r="D42" s="31"/>
      <c r="E42" s="37">
        <f>SUMPRODUCT(E36:E41,D36:D41)</f>
        <v>0</v>
      </c>
      <c r="F42" s="37">
        <f>SUMPRODUCT(F36:F41,D36:D41)</f>
        <v>0</v>
      </c>
      <c r="G42" s="37">
        <f>SUM(G36:G41)</f>
        <v>0</v>
      </c>
      <c r="H42" s="41"/>
      <c r="I42" s="268">
        <f>SUM(I36:I41)</f>
        <v>0</v>
      </c>
    </row>
    <row r="43" spans="1:9" s="7" customFormat="1" ht="18" customHeight="1">
      <c r="A43" s="9"/>
      <c r="B43" s="39"/>
      <c r="C43" s="34"/>
      <c r="D43" s="31"/>
      <c r="E43" s="37"/>
      <c r="F43" s="37"/>
      <c r="G43" s="37"/>
      <c r="H43" s="41"/>
      <c r="I43" s="268"/>
    </row>
    <row r="44" spans="1:9" s="7" customFormat="1" ht="18" customHeight="1">
      <c r="A44" s="9" t="s">
        <v>55</v>
      </c>
      <c r="B44" s="39" t="s">
        <v>35</v>
      </c>
      <c r="C44" s="35"/>
      <c r="D44" s="36"/>
      <c r="E44" s="37"/>
      <c r="F44" s="37"/>
      <c r="G44" s="37"/>
      <c r="H44" s="82"/>
      <c r="I44" s="268"/>
    </row>
    <row r="45" spans="1:9" s="7" customFormat="1" ht="18" customHeight="1">
      <c r="A45" s="10"/>
      <c r="B45" s="104" t="s">
        <v>101</v>
      </c>
      <c r="C45" s="105"/>
      <c r="D45" s="11"/>
      <c r="E45" s="32"/>
      <c r="F45" s="32"/>
      <c r="G45" s="21"/>
      <c r="H45" s="81"/>
      <c r="I45" s="266"/>
    </row>
    <row r="46" spans="1:9" s="7" customFormat="1" ht="18" customHeight="1">
      <c r="A46" s="10" t="s">
        <v>58</v>
      </c>
      <c r="B46" s="54" t="s">
        <v>102</v>
      </c>
      <c r="C46" s="53" t="s">
        <v>20</v>
      </c>
      <c r="D46" s="53">
        <v>2</v>
      </c>
      <c r="E46" s="209"/>
      <c r="F46" s="209"/>
      <c r="G46" s="59">
        <f>(E46+F46)*D46</f>
        <v>0</v>
      </c>
      <c r="H46" s="218"/>
      <c r="I46" s="269">
        <f>G46*(1+H46)</f>
        <v>0</v>
      </c>
    </row>
    <row r="47" spans="1:9" s="7" customFormat="1" ht="18" customHeight="1">
      <c r="A47" s="10" t="s">
        <v>74</v>
      </c>
      <c r="B47" s="54" t="s">
        <v>103</v>
      </c>
      <c r="C47" s="53" t="s">
        <v>20</v>
      </c>
      <c r="D47" s="53">
        <v>5</v>
      </c>
      <c r="E47" s="209"/>
      <c r="F47" s="209"/>
      <c r="G47" s="59">
        <f aca="true" t="shared" si="4" ref="G47:G56">(E47+F47)*D47</f>
        <v>0</v>
      </c>
      <c r="H47" s="218"/>
      <c r="I47" s="269">
        <f aca="true" t="shared" si="5" ref="I47:I56">G47*(1+H47)</f>
        <v>0</v>
      </c>
    </row>
    <row r="48" spans="1:9" s="7" customFormat="1" ht="18" customHeight="1">
      <c r="A48" s="10" t="s">
        <v>75</v>
      </c>
      <c r="B48" s="54" t="s">
        <v>104</v>
      </c>
      <c r="C48" s="53" t="s">
        <v>20</v>
      </c>
      <c r="D48" s="53">
        <v>1</v>
      </c>
      <c r="E48" s="209"/>
      <c r="F48" s="209"/>
      <c r="G48" s="59">
        <f t="shared" si="4"/>
        <v>0</v>
      </c>
      <c r="H48" s="218"/>
      <c r="I48" s="269">
        <f t="shared" si="5"/>
        <v>0</v>
      </c>
    </row>
    <row r="49" spans="1:9" s="113" customFormat="1" ht="18" customHeight="1">
      <c r="A49" s="109" t="s">
        <v>76</v>
      </c>
      <c r="B49" s="110" t="s">
        <v>105</v>
      </c>
      <c r="C49" s="111" t="s">
        <v>20</v>
      </c>
      <c r="D49" s="111">
        <v>4</v>
      </c>
      <c r="E49" s="210"/>
      <c r="F49" s="210"/>
      <c r="G49" s="112">
        <f t="shared" si="4"/>
        <v>0</v>
      </c>
      <c r="H49" s="220"/>
      <c r="I49" s="270">
        <f t="shared" si="5"/>
        <v>0</v>
      </c>
    </row>
    <row r="50" spans="1:9" s="113" customFormat="1" ht="18" customHeight="1" thickBot="1">
      <c r="A50" s="143" t="s">
        <v>135</v>
      </c>
      <c r="B50" s="144" t="s">
        <v>106</v>
      </c>
      <c r="C50" s="145" t="s">
        <v>20</v>
      </c>
      <c r="D50" s="145">
        <v>7</v>
      </c>
      <c r="E50" s="211"/>
      <c r="F50" s="211"/>
      <c r="G50" s="146">
        <f t="shared" si="4"/>
        <v>0</v>
      </c>
      <c r="H50" s="221"/>
      <c r="I50" s="271">
        <f t="shared" si="5"/>
        <v>0</v>
      </c>
    </row>
    <row r="51" spans="1:9" s="7" customFormat="1" ht="18" customHeight="1" thickTop="1">
      <c r="A51" s="91" t="s">
        <v>136</v>
      </c>
      <c r="B51" s="92" t="s">
        <v>107</v>
      </c>
      <c r="C51" s="147" t="s">
        <v>20</v>
      </c>
      <c r="D51" s="147">
        <v>5</v>
      </c>
      <c r="E51" s="212"/>
      <c r="F51" s="212"/>
      <c r="G51" s="148">
        <f t="shared" si="4"/>
        <v>0</v>
      </c>
      <c r="H51" s="222"/>
      <c r="I51" s="272">
        <f t="shared" si="5"/>
        <v>0</v>
      </c>
    </row>
    <row r="52" spans="1:9" s="7" customFormat="1" ht="18" customHeight="1">
      <c r="A52" s="10" t="s">
        <v>137</v>
      </c>
      <c r="B52" s="54" t="s">
        <v>108</v>
      </c>
      <c r="C52" s="53" t="s">
        <v>20</v>
      </c>
      <c r="D52" s="53">
        <v>5</v>
      </c>
      <c r="E52" s="209"/>
      <c r="F52" s="209"/>
      <c r="G52" s="59">
        <f t="shared" si="4"/>
        <v>0</v>
      </c>
      <c r="H52" s="218"/>
      <c r="I52" s="269">
        <f t="shared" si="5"/>
        <v>0</v>
      </c>
    </row>
    <row r="53" spans="1:9" s="7" customFormat="1" ht="18" customHeight="1">
      <c r="A53" s="10" t="s">
        <v>138</v>
      </c>
      <c r="B53" s="54" t="s">
        <v>109</v>
      </c>
      <c r="C53" s="53" t="s">
        <v>20</v>
      </c>
      <c r="D53" s="53">
        <v>2</v>
      </c>
      <c r="E53" s="209"/>
      <c r="F53" s="209"/>
      <c r="G53" s="59">
        <f t="shared" si="4"/>
        <v>0</v>
      </c>
      <c r="H53" s="218"/>
      <c r="I53" s="269">
        <f t="shared" si="5"/>
        <v>0</v>
      </c>
    </row>
    <row r="54" spans="1:9" s="7" customFormat="1" ht="18" customHeight="1">
      <c r="A54" s="10" t="s">
        <v>139</v>
      </c>
      <c r="B54" s="54" t="s">
        <v>110</v>
      </c>
      <c r="C54" s="53" t="s">
        <v>16</v>
      </c>
      <c r="D54" s="53">
        <v>4.5</v>
      </c>
      <c r="E54" s="209"/>
      <c r="F54" s="209"/>
      <c r="G54" s="59">
        <f t="shared" si="4"/>
        <v>0</v>
      </c>
      <c r="H54" s="218"/>
      <c r="I54" s="269">
        <f t="shared" si="5"/>
        <v>0</v>
      </c>
    </row>
    <row r="55" spans="1:9" s="7" customFormat="1" ht="18" customHeight="1">
      <c r="A55" s="10" t="s">
        <v>140</v>
      </c>
      <c r="B55" s="54" t="s">
        <v>111</v>
      </c>
      <c r="C55" s="53" t="s">
        <v>16</v>
      </c>
      <c r="D55" s="53">
        <v>1.5</v>
      </c>
      <c r="E55" s="209"/>
      <c r="F55" s="209"/>
      <c r="G55" s="59">
        <f t="shared" si="4"/>
        <v>0</v>
      </c>
      <c r="H55" s="218"/>
      <c r="I55" s="269">
        <f t="shared" si="5"/>
        <v>0</v>
      </c>
    </row>
    <row r="56" spans="1:9" s="7" customFormat="1" ht="18" customHeight="1">
      <c r="A56" s="10" t="s">
        <v>141</v>
      </c>
      <c r="B56" s="54" t="s">
        <v>112</v>
      </c>
      <c r="C56" s="53" t="s">
        <v>20</v>
      </c>
      <c r="D56" s="53">
        <v>1</v>
      </c>
      <c r="E56" s="209"/>
      <c r="F56" s="209"/>
      <c r="G56" s="59">
        <f t="shared" si="4"/>
        <v>0</v>
      </c>
      <c r="H56" s="218"/>
      <c r="I56" s="269">
        <f t="shared" si="5"/>
        <v>0</v>
      </c>
    </row>
    <row r="57" spans="1:9" s="7" customFormat="1" ht="18" customHeight="1">
      <c r="A57" s="10"/>
      <c r="B57" s="13" t="s">
        <v>113</v>
      </c>
      <c r="C57" s="53"/>
      <c r="D57" s="53"/>
      <c r="E57" s="59"/>
      <c r="F57" s="59"/>
      <c r="G57" s="59"/>
      <c r="H57" s="16"/>
      <c r="I57" s="269"/>
    </row>
    <row r="58" spans="1:9" s="7" customFormat="1" ht="18" customHeight="1">
      <c r="A58" s="10" t="s">
        <v>142</v>
      </c>
      <c r="B58" s="54" t="s">
        <v>114</v>
      </c>
      <c r="C58" s="53" t="s">
        <v>20</v>
      </c>
      <c r="D58" s="53">
        <v>2</v>
      </c>
      <c r="E58" s="209"/>
      <c r="F58" s="209"/>
      <c r="G58" s="59">
        <f aca="true" t="shared" si="6" ref="G58:G63">(E58+F58)*D58</f>
        <v>0</v>
      </c>
      <c r="H58" s="218"/>
      <c r="I58" s="269">
        <f aca="true" t="shared" si="7" ref="I58:I63">G58*(1+H58)</f>
        <v>0</v>
      </c>
    </row>
    <row r="59" spans="1:9" s="7" customFormat="1" ht="18" customHeight="1">
      <c r="A59" s="10" t="s">
        <v>143</v>
      </c>
      <c r="B59" s="54" t="s">
        <v>115</v>
      </c>
      <c r="C59" s="53" t="s">
        <v>20</v>
      </c>
      <c r="D59" s="53">
        <v>4</v>
      </c>
      <c r="E59" s="209"/>
      <c r="F59" s="209"/>
      <c r="G59" s="59">
        <f t="shared" si="6"/>
        <v>0</v>
      </c>
      <c r="H59" s="218"/>
      <c r="I59" s="269">
        <f t="shared" si="7"/>
        <v>0</v>
      </c>
    </row>
    <row r="60" spans="1:9" s="7" customFormat="1" ht="18" customHeight="1">
      <c r="A60" s="10" t="s">
        <v>144</v>
      </c>
      <c r="B60" s="54" t="s">
        <v>116</v>
      </c>
      <c r="C60" s="53" t="s">
        <v>20</v>
      </c>
      <c r="D60" s="53">
        <v>1</v>
      </c>
      <c r="E60" s="209"/>
      <c r="F60" s="209"/>
      <c r="G60" s="59">
        <f t="shared" si="6"/>
        <v>0</v>
      </c>
      <c r="H60" s="218"/>
      <c r="I60" s="269">
        <f t="shared" si="7"/>
        <v>0</v>
      </c>
    </row>
    <row r="61" spans="1:9" s="7" customFormat="1" ht="18" customHeight="1">
      <c r="A61" s="10" t="s">
        <v>145</v>
      </c>
      <c r="B61" s="54" t="s">
        <v>117</v>
      </c>
      <c r="C61" s="53" t="s">
        <v>16</v>
      </c>
      <c r="D61" s="53">
        <v>7.5</v>
      </c>
      <c r="E61" s="209"/>
      <c r="F61" s="209"/>
      <c r="G61" s="59">
        <f t="shared" si="6"/>
        <v>0</v>
      </c>
      <c r="H61" s="218"/>
      <c r="I61" s="269">
        <f t="shared" si="7"/>
        <v>0</v>
      </c>
    </row>
    <row r="62" spans="1:9" s="7" customFormat="1" ht="18" customHeight="1">
      <c r="A62" s="10" t="s">
        <v>146</v>
      </c>
      <c r="B62" s="54" t="s">
        <v>118</v>
      </c>
      <c r="C62" s="53" t="s">
        <v>20</v>
      </c>
      <c r="D62" s="53">
        <v>4</v>
      </c>
      <c r="E62" s="209"/>
      <c r="F62" s="209"/>
      <c r="G62" s="59">
        <f t="shared" si="6"/>
        <v>0</v>
      </c>
      <c r="H62" s="218"/>
      <c r="I62" s="269">
        <f t="shared" si="7"/>
        <v>0</v>
      </c>
    </row>
    <row r="63" spans="1:9" s="7" customFormat="1" ht="18" customHeight="1">
      <c r="A63" s="10" t="s">
        <v>147</v>
      </c>
      <c r="B63" s="54" t="s">
        <v>119</v>
      </c>
      <c r="C63" s="53" t="s">
        <v>20</v>
      </c>
      <c r="D63" s="53">
        <v>5</v>
      </c>
      <c r="E63" s="209"/>
      <c r="F63" s="209"/>
      <c r="G63" s="59">
        <f t="shared" si="6"/>
        <v>0</v>
      </c>
      <c r="H63" s="218"/>
      <c r="I63" s="269">
        <f t="shared" si="7"/>
        <v>0</v>
      </c>
    </row>
    <row r="64" spans="1:9" s="7" customFormat="1" ht="18" customHeight="1">
      <c r="A64" s="10"/>
      <c r="B64" s="13" t="s">
        <v>36</v>
      </c>
      <c r="C64" s="53"/>
      <c r="D64" s="53"/>
      <c r="E64" s="59"/>
      <c r="F64" s="59"/>
      <c r="G64" s="59"/>
      <c r="H64" s="16"/>
      <c r="I64" s="269"/>
    </row>
    <row r="65" spans="1:9" s="7" customFormat="1" ht="18" customHeight="1">
      <c r="A65" s="10" t="s">
        <v>148</v>
      </c>
      <c r="B65" s="54" t="s">
        <v>120</v>
      </c>
      <c r="C65" s="53" t="s">
        <v>20</v>
      </c>
      <c r="D65" s="53">
        <v>4</v>
      </c>
      <c r="E65" s="209"/>
      <c r="F65" s="209"/>
      <c r="G65" s="59">
        <f>(E65+F65)*D65</f>
        <v>0</v>
      </c>
      <c r="H65" s="218"/>
      <c r="I65" s="269">
        <f>G65*(1+H65)</f>
        <v>0</v>
      </c>
    </row>
    <row r="66" spans="1:9" s="7" customFormat="1" ht="18" customHeight="1">
      <c r="A66" s="10" t="s">
        <v>149</v>
      </c>
      <c r="B66" s="54" t="s">
        <v>121</v>
      </c>
      <c r="C66" s="53" t="s">
        <v>20</v>
      </c>
      <c r="D66" s="53">
        <v>1</v>
      </c>
      <c r="E66" s="209"/>
      <c r="F66" s="209"/>
      <c r="G66" s="59">
        <f>(E66+F66)*D66</f>
        <v>0</v>
      </c>
      <c r="H66" s="218"/>
      <c r="I66" s="269">
        <f>G66*(1+H66)</f>
        <v>0</v>
      </c>
    </row>
    <row r="67" spans="1:9" s="7" customFormat="1" ht="18" customHeight="1">
      <c r="A67" s="10" t="s">
        <v>150</v>
      </c>
      <c r="B67" s="54" t="s">
        <v>122</v>
      </c>
      <c r="C67" s="53" t="s">
        <v>20</v>
      </c>
      <c r="D67" s="53">
        <v>1</v>
      </c>
      <c r="E67" s="209"/>
      <c r="F67" s="209"/>
      <c r="G67" s="59">
        <f>(E67+F67)*D67</f>
        <v>0</v>
      </c>
      <c r="H67" s="218"/>
      <c r="I67" s="269">
        <f>G67*(1+H67)</f>
        <v>0</v>
      </c>
    </row>
    <row r="68" spans="1:9" s="7" customFormat="1" ht="18" customHeight="1">
      <c r="A68" s="10"/>
      <c r="B68" s="13" t="s">
        <v>37</v>
      </c>
      <c r="C68" s="53"/>
      <c r="D68" s="53"/>
      <c r="E68" s="59"/>
      <c r="F68" s="59"/>
      <c r="G68" s="59"/>
      <c r="H68" s="16"/>
      <c r="I68" s="269"/>
    </row>
    <row r="69" spans="1:9" s="7" customFormat="1" ht="18" customHeight="1">
      <c r="A69" s="10" t="s">
        <v>151</v>
      </c>
      <c r="B69" s="54" t="s">
        <v>38</v>
      </c>
      <c r="C69" s="53" t="s">
        <v>20</v>
      </c>
      <c r="D69" s="53">
        <v>1</v>
      </c>
      <c r="E69" s="209"/>
      <c r="F69" s="209"/>
      <c r="G69" s="59">
        <f>(E69+F69)*D69</f>
        <v>0</v>
      </c>
      <c r="H69" s="218"/>
      <c r="I69" s="269">
        <f>G69*(1+H69)</f>
        <v>0</v>
      </c>
    </row>
    <row r="70" spans="1:9" s="7" customFormat="1" ht="18" customHeight="1">
      <c r="A70" s="9"/>
      <c r="B70" s="39" t="s">
        <v>11</v>
      </c>
      <c r="C70" s="34"/>
      <c r="D70" s="31"/>
      <c r="E70" s="37">
        <f>SUMPRODUCT(E45:E69,D45:D69)</f>
        <v>0</v>
      </c>
      <c r="F70" s="37">
        <f>SUMPRODUCT(F45:F69,D45:D69)</f>
        <v>0</v>
      </c>
      <c r="G70" s="37">
        <f>SUM(G45:G69)</f>
        <v>0</v>
      </c>
      <c r="H70" s="41"/>
      <c r="I70" s="268">
        <f>SUM(I45:I69)</f>
        <v>0</v>
      </c>
    </row>
    <row r="71" spans="1:9" s="51" customFormat="1" ht="18" customHeight="1">
      <c r="A71" s="9"/>
      <c r="B71" s="39"/>
      <c r="C71" s="34"/>
      <c r="D71" s="31"/>
      <c r="E71" s="37"/>
      <c r="F71" s="37"/>
      <c r="G71" s="37"/>
      <c r="H71" s="41"/>
      <c r="I71" s="268"/>
    </row>
    <row r="72" spans="1:9" s="51" customFormat="1" ht="18" customHeight="1">
      <c r="A72" s="9" t="s">
        <v>56</v>
      </c>
      <c r="B72" s="39" t="s">
        <v>133</v>
      </c>
      <c r="C72" s="34"/>
      <c r="D72" s="31"/>
      <c r="E72" s="37"/>
      <c r="F72" s="37"/>
      <c r="G72" s="37"/>
      <c r="H72" s="41"/>
      <c r="I72" s="268"/>
    </row>
    <row r="73" spans="1:9" s="51" customFormat="1" ht="18" customHeight="1">
      <c r="A73" s="9"/>
      <c r="B73" s="123" t="s">
        <v>224</v>
      </c>
      <c r="C73" s="124"/>
      <c r="D73" s="125"/>
      <c r="E73" s="37"/>
      <c r="F73" s="37"/>
      <c r="G73" s="37"/>
      <c r="H73" s="41"/>
      <c r="I73" s="268"/>
    </row>
    <row r="74" spans="1:9" s="51" customFormat="1" ht="18" customHeight="1">
      <c r="A74" s="10" t="s">
        <v>57</v>
      </c>
      <c r="B74" s="126" t="s">
        <v>225</v>
      </c>
      <c r="C74" s="124" t="s">
        <v>20</v>
      </c>
      <c r="D74" s="125">
        <v>10</v>
      </c>
      <c r="E74" s="139"/>
      <c r="F74" s="185"/>
      <c r="G74" s="59">
        <f aca="true" t="shared" si="8" ref="G74:G134">(E74+F74)*D74</f>
        <v>0</v>
      </c>
      <c r="H74" s="218"/>
      <c r="I74" s="269">
        <f aca="true" t="shared" si="9" ref="I74:I134">G74*(1+H74)</f>
        <v>0</v>
      </c>
    </row>
    <row r="75" spans="1:9" s="51" customFormat="1" ht="18" customHeight="1">
      <c r="A75" s="10" t="s">
        <v>77</v>
      </c>
      <c r="B75" s="126" t="s">
        <v>226</v>
      </c>
      <c r="C75" s="124" t="s">
        <v>20</v>
      </c>
      <c r="D75" s="125">
        <v>42</v>
      </c>
      <c r="E75" s="139"/>
      <c r="F75" s="185"/>
      <c r="G75" s="59">
        <f t="shared" si="8"/>
        <v>0</v>
      </c>
      <c r="H75" s="218"/>
      <c r="I75" s="269">
        <f t="shared" si="9"/>
        <v>0</v>
      </c>
    </row>
    <row r="76" spans="1:9" s="51" customFormat="1" ht="18" customHeight="1">
      <c r="A76" s="10" t="s">
        <v>78</v>
      </c>
      <c r="B76" s="126" t="s">
        <v>227</v>
      </c>
      <c r="C76" s="124" t="s">
        <v>228</v>
      </c>
      <c r="D76" s="125">
        <v>2</v>
      </c>
      <c r="E76" s="139"/>
      <c r="F76" s="185"/>
      <c r="G76" s="59">
        <f t="shared" si="8"/>
        <v>0</v>
      </c>
      <c r="H76" s="218"/>
      <c r="I76" s="269">
        <f t="shared" si="9"/>
        <v>0</v>
      </c>
    </row>
    <row r="77" spans="1:9" s="51" customFormat="1" ht="18" customHeight="1">
      <c r="A77" s="10" t="s">
        <v>157</v>
      </c>
      <c r="B77" s="118" t="s">
        <v>229</v>
      </c>
      <c r="C77" s="124" t="s">
        <v>228</v>
      </c>
      <c r="D77" s="125">
        <v>1</v>
      </c>
      <c r="E77" s="138"/>
      <c r="F77" s="185"/>
      <c r="G77" s="59">
        <f t="shared" si="8"/>
        <v>0</v>
      </c>
      <c r="H77" s="218"/>
      <c r="I77" s="269">
        <f t="shared" si="9"/>
        <v>0</v>
      </c>
    </row>
    <row r="78" spans="1:9" s="51" customFormat="1" ht="18" customHeight="1">
      <c r="A78" s="10" t="s">
        <v>158</v>
      </c>
      <c r="B78" s="118" t="s">
        <v>230</v>
      </c>
      <c r="C78" s="124" t="s">
        <v>228</v>
      </c>
      <c r="D78" s="125">
        <v>1</v>
      </c>
      <c r="E78" s="138"/>
      <c r="F78" s="185"/>
      <c r="G78" s="59">
        <f t="shared" si="8"/>
        <v>0</v>
      </c>
      <c r="H78" s="218"/>
      <c r="I78" s="269">
        <f t="shared" si="9"/>
        <v>0</v>
      </c>
    </row>
    <row r="79" spans="1:9" s="51" customFormat="1" ht="18" customHeight="1">
      <c r="A79" s="10" t="s">
        <v>159</v>
      </c>
      <c r="B79" s="118" t="s">
        <v>231</v>
      </c>
      <c r="C79" s="124" t="s">
        <v>228</v>
      </c>
      <c r="D79" s="125">
        <v>2</v>
      </c>
      <c r="E79" s="138"/>
      <c r="F79" s="185"/>
      <c r="G79" s="59">
        <f t="shared" si="8"/>
        <v>0</v>
      </c>
      <c r="H79" s="218"/>
      <c r="I79" s="269">
        <f t="shared" si="9"/>
        <v>0</v>
      </c>
    </row>
    <row r="80" spans="1:9" s="51" customFormat="1" ht="18" customHeight="1">
      <c r="A80" s="10" t="s">
        <v>160</v>
      </c>
      <c r="B80" s="126" t="s">
        <v>232</v>
      </c>
      <c r="C80" s="124" t="s">
        <v>20</v>
      </c>
      <c r="D80" s="125">
        <v>200</v>
      </c>
      <c r="E80" s="138"/>
      <c r="F80" s="185"/>
      <c r="G80" s="59">
        <f t="shared" si="8"/>
        <v>0</v>
      </c>
      <c r="H80" s="218"/>
      <c r="I80" s="269">
        <f t="shared" si="9"/>
        <v>0</v>
      </c>
    </row>
    <row r="81" spans="1:9" s="51" customFormat="1" ht="18" customHeight="1">
      <c r="A81" s="10" t="s">
        <v>161</v>
      </c>
      <c r="B81" s="126" t="s">
        <v>233</v>
      </c>
      <c r="C81" s="124" t="s">
        <v>228</v>
      </c>
      <c r="D81" s="125">
        <v>4</v>
      </c>
      <c r="E81" s="138"/>
      <c r="F81" s="185"/>
      <c r="G81" s="59">
        <f t="shared" si="8"/>
        <v>0</v>
      </c>
      <c r="H81" s="218"/>
      <c r="I81" s="269">
        <f t="shared" si="9"/>
        <v>0</v>
      </c>
    </row>
    <row r="82" spans="1:9" s="51" customFormat="1" ht="18" customHeight="1">
      <c r="A82" s="10" t="s">
        <v>279</v>
      </c>
      <c r="B82" s="126" t="s">
        <v>234</v>
      </c>
      <c r="C82" s="124" t="s">
        <v>16</v>
      </c>
      <c r="D82" s="125">
        <v>680</v>
      </c>
      <c r="E82" s="138"/>
      <c r="F82" s="185"/>
      <c r="G82" s="59">
        <f t="shared" si="8"/>
        <v>0</v>
      </c>
      <c r="H82" s="218"/>
      <c r="I82" s="269">
        <f t="shared" si="9"/>
        <v>0</v>
      </c>
    </row>
    <row r="83" spans="1:9" s="51" customFormat="1" ht="18" customHeight="1">
      <c r="A83" s="10" t="s">
        <v>280</v>
      </c>
      <c r="B83" s="126" t="s">
        <v>235</v>
      </c>
      <c r="C83" s="124" t="s">
        <v>16</v>
      </c>
      <c r="D83" s="125">
        <v>490</v>
      </c>
      <c r="E83" s="138"/>
      <c r="F83" s="185"/>
      <c r="G83" s="59">
        <f t="shared" si="8"/>
        <v>0</v>
      </c>
      <c r="H83" s="218"/>
      <c r="I83" s="269">
        <f t="shared" si="9"/>
        <v>0</v>
      </c>
    </row>
    <row r="84" spans="1:9" s="51" customFormat="1" ht="18" customHeight="1">
      <c r="A84" s="10" t="s">
        <v>281</v>
      </c>
      <c r="B84" s="126" t="s">
        <v>346</v>
      </c>
      <c r="C84" s="124" t="s">
        <v>16</v>
      </c>
      <c r="D84" s="125">
        <v>80</v>
      </c>
      <c r="E84" s="138"/>
      <c r="F84" s="185"/>
      <c r="G84" s="59">
        <f t="shared" si="8"/>
        <v>0</v>
      </c>
      <c r="H84" s="218"/>
      <c r="I84" s="269">
        <f t="shared" si="9"/>
        <v>0</v>
      </c>
    </row>
    <row r="85" spans="1:9" s="51" customFormat="1" ht="18" customHeight="1">
      <c r="A85" s="10" t="s">
        <v>282</v>
      </c>
      <c r="B85" s="126" t="s">
        <v>347</v>
      </c>
      <c r="C85" s="124" t="s">
        <v>16</v>
      </c>
      <c r="D85" s="125">
        <v>60</v>
      </c>
      <c r="E85" s="138"/>
      <c r="F85" s="185"/>
      <c r="G85" s="59">
        <f t="shared" si="8"/>
        <v>0</v>
      </c>
      <c r="H85" s="218"/>
      <c r="I85" s="269">
        <f t="shared" si="9"/>
        <v>0</v>
      </c>
    </row>
    <row r="86" spans="1:9" s="51" customFormat="1" ht="18" customHeight="1">
      <c r="A86" s="10" t="s">
        <v>283</v>
      </c>
      <c r="B86" s="126" t="s">
        <v>236</v>
      </c>
      <c r="C86" s="124" t="s">
        <v>20</v>
      </c>
      <c r="D86" s="125">
        <v>65</v>
      </c>
      <c r="E86" s="138"/>
      <c r="F86" s="185"/>
      <c r="G86" s="59">
        <f t="shared" si="8"/>
        <v>0</v>
      </c>
      <c r="H86" s="218"/>
      <c r="I86" s="269">
        <f t="shared" si="9"/>
        <v>0</v>
      </c>
    </row>
    <row r="87" spans="1:9" s="113" customFormat="1" ht="18" customHeight="1">
      <c r="A87" s="10" t="s">
        <v>284</v>
      </c>
      <c r="B87" s="126" t="s">
        <v>237</v>
      </c>
      <c r="C87" s="124" t="s">
        <v>20</v>
      </c>
      <c r="D87" s="125">
        <v>11</v>
      </c>
      <c r="E87" s="138"/>
      <c r="F87" s="185"/>
      <c r="G87" s="112">
        <f t="shared" si="8"/>
        <v>0</v>
      </c>
      <c r="H87" s="220"/>
      <c r="I87" s="270">
        <f t="shared" si="9"/>
        <v>0</v>
      </c>
    </row>
    <row r="88" spans="1:9" s="113" customFormat="1" ht="18" customHeight="1">
      <c r="A88" s="10" t="s">
        <v>285</v>
      </c>
      <c r="B88" s="126" t="s">
        <v>348</v>
      </c>
      <c r="C88" s="124" t="s">
        <v>20</v>
      </c>
      <c r="D88" s="125">
        <v>1</v>
      </c>
      <c r="E88" s="138"/>
      <c r="F88" s="185"/>
      <c r="G88" s="112">
        <f t="shared" si="8"/>
        <v>0</v>
      </c>
      <c r="H88" s="220"/>
      <c r="I88" s="270">
        <f t="shared" si="9"/>
        <v>0</v>
      </c>
    </row>
    <row r="89" spans="1:9" s="113" customFormat="1" ht="18" customHeight="1">
      <c r="A89" s="10" t="s">
        <v>286</v>
      </c>
      <c r="B89" s="126" t="s">
        <v>349</v>
      </c>
      <c r="C89" s="115" t="s">
        <v>20</v>
      </c>
      <c r="D89" s="127">
        <v>1</v>
      </c>
      <c r="E89" s="138"/>
      <c r="F89" s="185"/>
      <c r="G89" s="112">
        <f t="shared" si="8"/>
        <v>0</v>
      </c>
      <c r="H89" s="220"/>
      <c r="I89" s="270">
        <f t="shared" si="9"/>
        <v>0</v>
      </c>
    </row>
    <row r="90" spans="1:9" s="113" customFormat="1" ht="18" customHeight="1">
      <c r="A90" s="10" t="s">
        <v>287</v>
      </c>
      <c r="B90" s="126" t="s">
        <v>238</v>
      </c>
      <c r="C90" s="115" t="s">
        <v>20</v>
      </c>
      <c r="D90" s="127">
        <v>1</v>
      </c>
      <c r="E90" s="138"/>
      <c r="F90" s="185"/>
      <c r="G90" s="112">
        <f t="shared" si="8"/>
        <v>0</v>
      </c>
      <c r="H90" s="220"/>
      <c r="I90" s="270">
        <f t="shared" si="9"/>
        <v>0</v>
      </c>
    </row>
    <row r="91" spans="1:9" s="113" customFormat="1" ht="18" customHeight="1">
      <c r="A91" s="10" t="s">
        <v>288</v>
      </c>
      <c r="B91" s="126" t="s">
        <v>239</v>
      </c>
      <c r="C91" s="128" t="s">
        <v>20</v>
      </c>
      <c r="D91" s="128">
        <v>1</v>
      </c>
      <c r="E91" s="138"/>
      <c r="F91" s="185"/>
      <c r="G91" s="112">
        <f t="shared" si="8"/>
        <v>0</v>
      </c>
      <c r="H91" s="220"/>
      <c r="I91" s="270">
        <f t="shared" si="9"/>
        <v>0</v>
      </c>
    </row>
    <row r="92" spans="1:9" s="113" customFormat="1" ht="18" customHeight="1">
      <c r="A92" s="10" t="s">
        <v>289</v>
      </c>
      <c r="B92" s="126" t="s">
        <v>350</v>
      </c>
      <c r="C92" s="128" t="s">
        <v>20</v>
      </c>
      <c r="D92" s="128">
        <v>1</v>
      </c>
      <c r="E92" s="138"/>
      <c r="F92" s="185"/>
      <c r="G92" s="112">
        <f t="shared" si="8"/>
        <v>0</v>
      </c>
      <c r="H92" s="220"/>
      <c r="I92" s="270">
        <f t="shared" si="9"/>
        <v>0</v>
      </c>
    </row>
    <row r="93" spans="1:9" s="113" customFormat="1" ht="18" customHeight="1">
      <c r="A93" s="10" t="s">
        <v>290</v>
      </c>
      <c r="B93" s="126" t="s">
        <v>351</v>
      </c>
      <c r="C93" s="124" t="s">
        <v>20</v>
      </c>
      <c r="D93" s="125">
        <v>1</v>
      </c>
      <c r="E93" s="138"/>
      <c r="F93" s="185"/>
      <c r="G93" s="112">
        <f t="shared" si="8"/>
        <v>0</v>
      </c>
      <c r="H93" s="220"/>
      <c r="I93" s="270">
        <f t="shared" si="9"/>
        <v>0</v>
      </c>
    </row>
    <row r="94" spans="1:9" s="113" customFormat="1" ht="18" customHeight="1">
      <c r="A94" s="10" t="s">
        <v>291</v>
      </c>
      <c r="B94" s="126" t="s">
        <v>240</v>
      </c>
      <c r="C94" s="124" t="s">
        <v>20</v>
      </c>
      <c r="D94" s="125">
        <v>12</v>
      </c>
      <c r="E94" s="138"/>
      <c r="F94" s="185"/>
      <c r="G94" s="112">
        <f t="shared" si="8"/>
        <v>0</v>
      </c>
      <c r="H94" s="220"/>
      <c r="I94" s="270">
        <f t="shared" si="9"/>
        <v>0</v>
      </c>
    </row>
    <row r="95" spans="1:9" s="113" customFormat="1" ht="18" customHeight="1">
      <c r="A95" s="10" t="s">
        <v>292</v>
      </c>
      <c r="B95" s="126" t="s">
        <v>241</v>
      </c>
      <c r="C95" s="124" t="s">
        <v>20</v>
      </c>
      <c r="D95" s="125">
        <v>1</v>
      </c>
      <c r="E95" s="138"/>
      <c r="F95" s="185"/>
      <c r="G95" s="112">
        <f t="shared" si="8"/>
        <v>0</v>
      </c>
      <c r="H95" s="220"/>
      <c r="I95" s="270">
        <f t="shared" si="9"/>
        <v>0</v>
      </c>
    </row>
    <row r="96" spans="1:9" s="113" customFormat="1" ht="18" customHeight="1">
      <c r="A96" s="10" t="s">
        <v>293</v>
      </c>
      <c r="B96" s="126" t="s">
        <v>352</v>
      </c>
      <c r="C96" s="115" t="s">
        <v>16</v>
      </c>
      <c r="D96" s="127">
        <v>17</v>
      </c>
      <c r="E96" s="139"/>
      <c r="F96" s="185"/>
      <c r="G96" s="112">
        <f t="shared" si="8"/>
        <v>0</v>
      </c>
      <c r="H96" s="220"/>
      <c r="I96" s="270">
        <f t="shared" si="9"/>
        <v>0</v>
      </c>
    </row>
    <row r="97" spans="1:9" s="51" customFormat="1" ht="18" customHeight="1">
      <c r="A97" s="10" t="s">
        <v>294</v>
      </c>
      <c r="B97" s="126" t="s">
        <v>242</v>
      </c>
      <c r="C97" s="124" t="s">
        <v>243</v>
      </c>
      <c r="D97" s="125">
        <v>16</v>
      </c>
      <c r="E97" s="138"/>
      <c r="F97" s="185"/>
      <c r="G97" s="59">
        <f t="shared" si="8"/>
        <v>0</v>
      </c>
      <c r="H97" s="218"/>
      <c r="I97" s="269">
        <f t="shared" si="9"/>
        <v>0</v>
      </c>
    </row>
    <row r="98" spans="1:9" s="51" customFormat="1" ht="18" customHeight="1">
      <c r="A98" s="10" t="s">
        <v>295</v>
      </c>
      <c r="B98" s="118" t="s">
        <v>244</v>
      </c>
      <c r="C98" s="115" t="s">
        <v>20</v>
      </c>
      <c r="D98" s="127">
        <v>2</v>
      </c>
      <c r="E98" s="138"/>
      <c r="F98" s="185"/>
      <c r="G98" s="59">
        <f t="shared" si="8"/>
        <v>0</v>
      </c>
      <c r="H98" s="218"/>
      <c r="I98" s="269">
        <f t="shared" si="9"/>
        <v>0</v>
      </c>
    </row>
    <row r="99" spans="1:9" s="51" customFormat="1" ht="18" customHeight="1">
      <c r="A99" s="10" t="s">
        <v>296</v>
      </c>
      <c r="B99" s="126" t="s">
        <v>245</v>
      </c>
      <c r="C99" s="124" t="s">
        <v>20</v>
      </c>
      <c r="D99" s="125">
        <v>3</v>
      </c>
      <c r="E99" s="138"/>
      <c r="F99" s="185"/>
      <c r="G99" s="59">
        <f t="shared" si="8"/>
        <v>0</v>
      </c>
      <c r="H99" s="218"/>
      <c r="I99" s="269">
        <f t="shared" si="9"/>
        <v>0</v>
      </c>
    </row>
    <row r="100" spans="1:9" s="51" customFormat="1" ht="18" customHeight="1" thickBot="1">
      <c r="A100" s="10" t="s">
        <v>297</v>
      </c>
      <c r="B100" s="126" t="s">
        <v>246</v>
      </c>
      <c r="C100" s="129" t="s">
        <v>20</v>
      </c>
      <c r="D100" s="129">
        <v>1</v>
      </c>
      <c r="E100" s="138"/>
      <c r="F100" s="185"/>
      <c r="G100" s="149">
        <f t="shared" si="8"/>
        <v>0</v>
      </c>
      <c r="H100" s="223"/>
      <c r="I100" s="273">
        <f t="shared" si="9"/>
        <v>0</v>
      </c>
    </row>
    <row r="101" spans="1:9" s="51" customFormat="1" ht="18" customHeight="1" thickTop="1">
      <c r="A101" s="10" t="s">
        <v>298</v>
      </c>
      <c r="B101" s="126" t="s">
        <v>247</v>
      </c>
      <c r="C101" s="115" t="s">
        <v>20</v>
      </c>
      <c r="D101" s="127">
        <v>10</v>
      </c>
      <c r="E101" s="138"/>
      <c r="F101" s="185"/>
      <c r="G101" s="148">
        <f t="shared" si="8"/>
        <v>0</v>
      </c>
      <c r="H101" s="222"/>
      <c r="I101" s="272">
        <f t="shared" si="9"/>
        <v>0</v>
      </c>
    </row>
    <row r="102" spans="1:9" s="51" customFormat="1" ht="18" customHeight="1">
      <c r="A102" s="10" t="s">
        <v>299</v>
      </c>
      <c r="B102" s="126" t="s">
        <v>248</v>
      </c>
      <c r="C102" s="124" t="s">
        <v>20</v>
      </c>
      <c r="D102" s="125">
        <v>1</v>
      </c>
      <c r="E102" s="138"/>
      <c r="F102" s="185"/>
      <c r="G102" s="59">
        <f t="shared" si="8"/>
        <v>0</v>
      </c>
      <c r="H102" s="218"/>
      <c r="I102" s="269">
        <f t="shared" si="9"/>
        <v>0</v>
      </c>
    </row>
    <row r="103" spans="1:9" s="51" customFormat="1" ht="18" customHeight="1">
      <c r="A103" s="10" t="s">
        <v>300</v>
      </c>
      <c r="B103" s="126" t="s">
        <v>249</v>
      </c>
      <c r="C103" s="124" t="s">
        <v>20</v>
      </c>
      <c r="D103" s="125">
        <v>26</v>
      </c>
      <c r="E103" s="138"/>
      <c r="F103" s="185"/>
      <c r="G103" s="59">
        <f t="shared" si="8"/>
        <v>0</v>
      </c>
      <c r="H103" s="218"/>
      <c r="I103" s="269">
        <f t="shared" si="9"/>
        <v>0</v>
      </c>
    </row>
    <row r="104" spans="1:9" s="51" customFormat="1" ht="18" customHeight="1">
      <c r="A104" s="10" t="s">
        <v>301</v>
      </c>
      <c r="B104" s="126" t="s">
        <v>250</v>
      </c>
      <c r="C104" s="128" t="s">
        <v>20</v>
      </c>
      <c r="D104" s="128">
        <v>48</v>
      </c>
      <c r="E104" s="138"/>
      <c r="F104" s="185"/>
      <c r="G104" s="59">
        <f t="shared" si="8"/>
        <v>0</v>
      </c>
      <c r="H104" s="218"/>
      <c r="I104" s="269">
        <f t="shared" si="9"/>
        <v>0</v>
      </c>
    </row>
    <row r="105" spans="1:9" s="51" customFormat="1" ht="18" customHeight="1">
      <c r="A105" s="10" t="s">
        <v>302</v>
      </c>
      <c r="B105" s="126" t="s">
        <v>251</v>
      </c>
      <c r="C105" s="115" t="s">
        <v>20</v>
      </c>
      <c r="D105" s="127">
        <v>24</v>
      </c>
      <c r="E105" s="138"/>
      <c r="F105" s="185"/>
      <c r="G105" s="59">
        <f t="shared" si="8"/>
        <v>0</v>
      </c>
      <c r="H105" s="218"/>
      <c r="I105" s="269">
        <f t="shared" si="9"/>
        <v>0</v>
      </c>
    </row>
    <row r="106" spans="1:9" s="51" customFormat="1" ht="18" customHeight="1">
      <c r="A106" s="10" t="s">
        <v>303</v>
      </c>
      <c r="B106" s="126" t="s">
        <v>252</v>
      </c>
      <c r="C106" s="115" t="s">
        <v>20</v>
      </c>
      <c r="D106" s="127">
        <v>30</v>
      </c>
      <c r="E106" s="138"/>
      <c r="F106" s="185"/>
      <c r="G106" s="59">
        <f t="shared" si="8"/>
        <v>0</v>
      </c>
      <c r="H106" s="218"/>
      <c r="I106" s="269">
        <f t="shared" si="9"/>
        <v>0</v>
      </c>
    </row>
    <row r="107" spans="1:9" s="51" customFormat="1" ht="18" customHeight="1">
      <c r="A107" s="10" t="s">
        <v>304</v>
      </c>
      <c r="B107" s="126" t="s">
        <v>253</v>
      </c>
      <c r="C107" s="124" t="s">
        <v>20</v>
      </c>
      <c r="D107" s="125">
        <v>10</v>
      </c>
      <c r="E107" s="138"/>
      <c r="F107" s="185"/>
      <c r="G107" s="59">
        <f t="shared" si="8"/>
        <v>0</v>
      </c>
      <c r="H107" s="218"/>
      <c r="I107" s="269">
        <f t="shared" si="9"/>
        <v>0</v>
      </c>
    </row>
    <row r="108" spans="1:9" s="51" customFormat="1" ht="18" customHeight="1">
      <c r="A108" s="10" t="s">
        <v>305</v>
      </c>
      <c r="B108" s="126" t="s">
        <v>254</v>
      </c>
      <c r="C108" s="129" t="s">
        <v>228</v>
      </c>
      <c r="D108" s="129">
        <v>3</v>
      </c>
      <c r="E108" s="138"/>
      <c r="F108" s="185"/>
      <c r="G108" s="59">
        <f t="shared" si="8"/>
        <v>0</v>
      </c>
      <c r="H108" s="218"/>
      <c r="I108" s="269">
        <f t="shared" si="9"/>
        <v>0</v>
      </c>
    </row>
    <row r="109" spans="1:9" s="51" customFormat="1" ht="18" customHeight="1">
      <c r="A109" s="10" t="s">
        <v>306</v>
      </c>
      <c r="B109" s="126" t="s">
        <v>255</v>
      </c>
      <c r="C109" s="115" t="s">
        <v>20</v>
      </c>
      <c r="D109" s="127">
        <f>78/6</f>
        <v>13</v>
      </c>
      <c r="E109" s="139"/>
      <c r="F109" s="185"/>
      <c r="G109" s="59">
        <f t="shared" si="8"/>
        <v>0</v>
      </c>
      <c r="H109" s="218"/>
      <c r="I109" s="269">
        <f t="shared" si="9"/>
        <v>0</v>
      </c>
    </row>
    <row r="110" spans="1:9" s="51" customFormat="1" ht="18" customHeight="1">
      <c r="A110" s="10" t="s">
        <v>307</v>
      </c>
      <c r="B110" s="126" t="s">
        <v>256</v>
      </c>
      <c r="C110" s="115" t="s">
        <v>20</v>
      </c>
      <c r="D110" s="127">
        <v>1</v>
      </c>
      <c r="E110" s="139"/>
      <c r="F110" s="185"/>
      <c r="G110" s="59">
        <f t="shared" si="8"/>
        <v>0</v>
      </c>
      <c r="H110" s="218"/>
      <c r="I110" s="269">
        <f t="shared" si="9"/>
        <v>0</v>
      </c>
    </row>
    <row r="111" spans="1:9" s="51" customFormat="1" ht="18" customHeight="1">
      <c r="A111" s="10" t="s">
        <v>308</v>
      </c>
      <c r="B111" s="126" t="s">
        <v>257</v>
      </c>
      <c r="C111" s="115" t="s">
        <v>20</v>
      </c>
      <c r="D111" s="127">
        <v>1</v>
      </c>
      <c r="E111" s="139"/>
      <c r="F111" s="185"/>
      <c r="G111" s="59">
        <f t="shared" si="8"/>
        <v>0</v>
      </c>
      <c r="H111" s="218"/>
      <c r="I111" s="269">
        <f t="shared" si="9"/>
        <v>0</v>
      </c>
    </row>
    <row r="112" spans="1:9" s="51" customFormat="1" ht="18" customHeight="1">
      <c r="A112" s="10" t="s">
        <v>309</v>
      </c>
      <c r="B112" s="126" t="s">
        <v>258</v>
      </c>
      <c r="C112" s="129" t="s">
        <v>20</v>
      </c>
      <c r="D112" s="129">
        <v>24</v>
      </c>
      <c r="E112" s="138"/>
      <c r="F112" s="185"/>
      <c r="G112" s="59">
        <f t="shared" si="8"/>
        <v>0</v>
      </c>
      <c r="H112" s="218"/>
      <c r="I112" s="269">
        <f t="shared" si="9"/>
        <v>0</v>
      </c>
    </row>
    <row r="113" spans="1:9" s="51" customFormat="1" ht="18" customHeight="1">
      <c r="A113" s="10" t="s">
        <v>310</v>
      </c>
      <c r="B113" s="126" t="s">
        <v>259</v>
      </c>
      <c r="C113" s="115" t="s">
        <v>20</v>
      </c>
      <c r="D113" s="127">
        <v>5</v>
      </c>
      <c r="E113" s="139"/>
      <c r="F113" s="185"/>
      <c r="G113" s="59">
        <f t="shared" si="8"/>
        <v>0</v>
      </c>
      <c r="H113" s="218"/>
      <c r="I113" s="269">
        <f t="shared" si="9"/>
        <v>0</v>
      </c>
    </row>
    <row r="114" spans="1:9" s="113" customFormat="1" ht="18" customHeight="1">
      <c r="A114" s="10" t="s">
        <v>311</v>
      </c>
      <c r="B114" s="126" t="s">
        <v>260</v>
      </c>
      <c r="C114" s="128" t="s">
        <v>20</v>
      </c>
      <c r="D114" s="128">
        <v>48</v>
      </c>
      <c r="E114" s="139"/>
      <c r="F114" s="185"/>
      <c r="G114" s="112">
        <f t="shared" si="8"/>
        <v>0</v>
      </c>
      <c r="H114" s="220"/>
      <c r="I114" s="270">
        <f t="shared" si="9"/>
        <v>0</v>
      </c>
    </row>
    <row r="115" spans="1:9" s="113" customFormat="1" ht="18" customHeight="1">
      <c r="A115" s="10" t="s">
        <v>312</v>
      </c>
      <c r="B115" s="126" t="s">
        <v>261</v>
      </c>
      <c r="C115" s="128" t="s">
        <v>20</v>
      </c>
      <c r="D115" s="128">
        <v>54</v>
      </c>
      <c r="E115" s="139"/>
      <c r="F115" s="185"/>
      <c r="G115" s="112">
        <f t="shared" si="8"/>
        <v>0</v>
      </c>
      <c r="H115" s="220"/>
      <c r="I115" s="270">
        <f t="shared" si="9"/>
        <v>0</v>
      </c>
    </row>
    <row r="116" spans="1:9" s="113" customFormat="1" ht="18" customHeight="1">
      <c r="A116" s="10" t="s">
        <v>313</v>
      </c>
      <c r="B116" s="118" t="s">
        <v>262</v>
      </c>
      <c r="C116" s="128" t="s">
        <v>20</v>
      </c>
      <c r="D116" s="128">
        <v>1</v>
      </c>
      <c r="E116" s="138"/>
      <c r="F116" s="185"/>
      <c r="G116" s="112">
        <f t="shared" si="8"/>
        <v>0</v>
      </c>
      <c r="H116" s="220"/>
      <c r="I116" s="270">
        <f t="shared" si="9"/>
        <v>0</v>
      </c>
    </row>
    <row r="117" spans="1:9" s="113" customFormat="1" ht="18" customHeight="1">
      <c r="A117" s="10" t="s">
        <v>314</v>
      </c>
      <c r="B117" s="118" t="s">
        <v>263</v>
      </c>
      <c r="C117" s="128" t="s">
        <v>20</v>
      </c>
      <c r="D117" s="128">
        <v>28</v>
      </c>
      <c r="E117" s="138"/>
      <c r="F117" s="185"/>
      <c r="G117" s="112">
        <f t="shared" si="8"/>
        <v>0</v>
      </c>
      <c r="H117" s="220"/>
      <c r="I117" s="270">
        <f t="shared" si="9"/>
        <v>0</v>
      </c>
    </row>
    <row r="118" spans="1:9" s="113" customFormat="1" ht="18" customHeight="1">
      <c r="A118" s="10" t="s">
        <v>315</v>
      </c>
      <c r="B118" s="118" t="s">
        <v>264</v>
      </c>
      <c r="C118" s="128" t="s">
        <v>20</v>
      </c>
      <c r="D118" s="128">
        <v>35</v>
      </c>
      <c r="E118" s="138"/>
      <c r="F118" s="185"/>
      <c r="G118" s="112">
        <f t="shared" si="8"/>
        <v>0</v>
      </c>
      <c r="H118" s="220"/>
      <c r="I118" s="270">
        <f t="shared" si="9"/>
        <v>0</v>
      </c>
    </row>
    <row r="119" spans="1:9" s="51" customFormat="1" ht="18" customHeight="1">
      <c r="A119" s="10" t="s">
        <v>316</v>
      </c>
      <c r="B119" s="126" t="s">
        <v>265</v>
      </c>
      <c r="C119" s="128" t="s">
        <v>20</v>
      </c>
      <c r="D119" s="128">
        <v>56</v>
      </c>
      <c r="E119" s="138"/>
      <c r="F119" s="185"/>
      <c r="G119" s="59">
        <f t="shared" si="8"/>
        <v>0</v>
      </c>
      <c r="H119" s="218"/>
      <c r="I119" s="269">
        <f t="shared" si="9"/>
        <v>0</v>
      </c>
    </row>
    <row r="120" spans="1:9" s="51" customFormat="1" ht="18" customHeight="1">
      <c r="A120" s="10" t="s">
        <v>317</v>
      </c>
      <c r="B120" s="126" t="s">
        <v>266</v>
      </c>
      <c r="C120" s="129" t="s">
        <v>20</v>
      </c>
      <c r="D120" s="129">
        <v>42</v>
      </c>
      <c r="E120" s="138"/>
      <c r="F120" s="185"/>
      <c r="G120" s="59">
        <f t="shared" si="8"/>
        <v>0</v>
      </c>
      <c r="H120" s="218"/>
      <c r="I120" s="269">
        <f t="shared" si="9"/>
        <v>0</v>
      </c>
    </row>
    <row r="121" spans="1:9" s="51" customFormat="1" ht="18" customHeight="1">
      <c r="A121" s="9"/>
      <c r="B121" s="130" t="s">
        <v>267</v>
      </c>
      <c r="C121" s="131"/>
      <c r="D121" s="132"/>
      <c r="E121" s="37"/>
      <c r="F121" s="142"/>
      <c r="G121" s="142"/>
      <c r="H121" s="17"/>
      <c r="I121" s="274"/>
    </row>
    <row r="122" spans="1:9" s="51" customFormat="1" ht="18" customHeight="1">
      <c r="A122" s="10" t="s">
        <v>318</v>
      </c>
      <c r="B122" s="126" t="s">
        <v>268</v>
      </c>
      <c r="C122" s="129" t="s">
        <v>20</v>
      </c>
      <c r="D122" s="129">
        <v>2</v>
      </c>
      <c r="E122" s="139"/>
      <c r="F122" s="185"/>
      <c r="G122" s="59">
        <f t="shared" si="8"/>
        <v>0</v>
      </c>
      <c r="H122" s="218"/>
      <c r="I122" s="269">
        <f t="shared" si="9"/>
        <v>0</v>
      </c>
    </row>
    <row r="123" spans="1:9" s="51" customFormat="1" ht="18" customHeight="1">
      <c r="A123" s="10" t="s">
        <v>319</v>
      </c>
      <c r="B123" s="126" t="s">
        <v>269</v>
      </c>
      <c r="C123" s="129" t="s">
        <v>20</v>
      </c>
      <c r="D123" s="129">
        <v>8</v>
      </c>
      <c r="E123" s="138"/>
      <c r="F123" s="185"/>
      <c r="G123" s="59">
        <f t="shared" si="8"/>
        <v>0</v>
      </c>
      <c r="H123" s="218"/>
      <c r="I123" s="269">
        <f t="shared" si="9"/>
        <v>0</v>
      </c>
    </row>
    <row r="124" spans="1:9" s="51" customFormat="1" ht="18" customHeight="1">
      <c r="A124" s="10" t="s">
        <v>320</v>
      </c>
      <c r="B124" s="126" t="s">
        <v>227</v>
      </c>
      <c r="C124" s="124" t="s">
        <v>228</v>
      </c>
      <c r="D124" s="125">
        <v>1</v>
      </c>
      <c r="E124" s="138"/>
      <c r="F124" s="185"/>
      <c r="G124" s="59">
        <f t="shared" si="8"/>
        <v>0</v>
      </c>
      <c r="H124" s="218"/>
      <c r="I124" s="269">
        <f t="shared" si="9"/>
        <v>0</v>
      </c>
    </row>
    <row r="125" spans="1:9" s="51" customFormat="1" ht="18" customHeight="1">
      <c r="A125" s="10" t="s">
        <v>321</v>
      </c>
      <c r="B125" s="118" t="s">
        <v>229</v>
      </c>
      <c r="C125" s="129" t="s">
        <v>228</v>
      </c>
      <c r="D125" s="129">
        <v>1</v>
      </c>
      <c r="E125" s="138"/>
      <c r="F125" s="185"/>
      <c r="G125" s="59">
        <f t="shared" si="8"/>
        <v>0</v>
      </c>
      <c r="H125" s="218"/>
      <c r="I125" s="269">
        <f t="shared" si="9"/>
        <v>0</v>
      </c>
    </row>
    <row r="126" spans="1:9" s="51" customFormat="1" ht="18" customHeight="1">
      <c r="A126" s="10" t="s">
        <v>322</v>
      </c>
      <c r="B126" s="118" t="s">
        <v>230</v>
      </c>
      <c r="C126" s="129" t="s">
        <v>228</v>
      </c>
      <c r="D126" s="129">
        <v>1</v>
      </c>
      <c r="E126" s="139"/>
      <c r="F126" s="185"/>
      <c r="G126" s="59">
        <f t="shared" si="8"/>
        <v>0</v>
      </c>
      <c r="H126" s="218"/>
      <c r="I126" s="269">
        <f t="shared" si="9"/>
        <v>0</v>
      </c>
    </row>
    <row r="127" spans="1:9" s="51" customFormat="1" ht="18" customHeight="1">
      <c r="A127" s="10" t="s">
        <v>323</v>
      </c>
      <c r="B127" s="118" t="s">
        <v>270</v>
      </c>
      <c r="C127" s="129" t="s">
        <v>228</v>
      </c>
      <c r="D127" s="129">
        <v>1</v>
      </c>
      <c r="E127" s="138"/>
      <c r="F127" s="185"/>
      <c r="G127" s="59">
        <f t="shared" si="8"/>
        <v>0</v>
      </c>
      <c r="H127" s="218"/>
      <c r="I127" s="269">
        <f t="shared" si="9"/>
        <v>0</v>
      </c>
    </row>
    <row r="128" spans="1:9" s="51" customFormat="1" ht="18" customHeight="1">
      <c r="A128" s="10" t="s">
        <v>324</v>
      </c>
      <c r="B128" s="126" t="s">
        <v>253</v>
      </c>
      <c r="C128" s="124" t="s">
        <v>20</v>
      </c>
      <c r="D128" s="125">
        <v>15</v>
      </c>
      <c r="E128" s="138"/>
      <c r="F128" s="185"/>
      <c r="G128" s="59">
        <f t="shared" si="8"/>
        <v>0</v>
      </c>
      <c r="H128" s="218"/>
      <c r="I128" s="269">
        <f t="shared" si="9"/>
        <v>0</v>
      </c>
    </row>
    <row r="129" spans="1:9" s="51" customFormat="1" ht="18" customHeight="1">
      <c r="A129" s="10" t="s">
        <v>325</v>
      </c>
      <c r="B129" s="126" t="s">
        <v>352</v>
      </c>
      <c r="C129" s="115" t="s">
        <v>16</v>
      </c>
      <c r="D129" s="127">
        <v>33</v>
      </c>
      <c r="E129" s="139"/>
      <c r="F129" s="185"/>
      <c r="G129" s="59">
        <f t="shared" si="8"/>
        <v>0</v>
      </c>
      <c r="H129" s="218"/>
      <c r="I129" s="269">
        <f t="shared" si="9"/>
        <v>0</v>
      </c>
    </row>
    <row r="130" spans="1:9" s="51" customFormat="1" ht="18" customHeight="1">
      <c r="A130" s="10" t="s">
        <v>326</v>
      </c>
      <c r="B130" s="126" t="s">
        <v>353</v>
      </c>
      <c r="C130" s="115" t="s">
        <v>16</v>
      </c>
      <c r="D130" s="127">
        <v>6</v>
      </c>
      <c r="E130" s="139"/>
      <c r="F130" s="185"/>
      <c r="G130" s="59">
        <f t="shared" si="8"/>
        <v>0</v>
      </c>
      <c r="H130" s="218"/>
      <c r="I130" s="269">
        <f t="shared" si="9"/>
        <v>0</v>
      </c>
    </row>
    <row r="131" spans="1:9" s="51" customFormat="1" ht="18" customHeight="1">
      <c r="A131" s="10" t="s">
        <v>327</v>
      </c>
      <c r="B131" s="186" t="s">
        <v>354</v>
      </c>
      <c r="C131" s="187" t="s">
        <v>20</v>
      </c>
      <c r="D131" s="187">
        <v>15</v>
      </c>
      <c r="E131" s="213"/>
      <c r="F131" s="185"/>
      <c r="G131" s="59">
        <f t="shared" si="8"/>
        <v>0</v>
      </c>
      <c r="H131" s="218"/>
      <c r="I131" s="269">
        <f t="shared" si="9"/>
        <v>0</v>
      </c>
    </row>
    <row r="132" spans="1:9" s="51" customFormat="1" ht="18" customHeight="1">
      <c r="A132" s="10" t="s">
        <v>328</v>
      </c>
      <c r="B132" s="186" t="s">
        <v>355</v>
      </c>
      <c r="C132" s="187" t="s">
        <v>20</v>
      </c>
      <c r="D132" s="187">
        <v>15</v>
      </c>
      <c r="E132" s="138"/>
      <c r="F132" s="185"/>
      <c r="G132" s="59">
        <f t="shared" si="8"/>
        <v>0</v>
      </c>
      <c r="H132" s="218"/>
      <c r="I132" s="269">
        <f t="shared" si="9"/>
        <v>0</v>
      </c>
    </row>
    <row r="133" spans="1:9" s="51" customFormat="1" ht="18" customHeight="1">
      <c r="A133" s="10" t="s">
        <v>329</v>
      </c>
      <c r="B133" s="186" t="s">
        <v>356</v>
      </c>
      <c r="C133" s="187" t="s">
        <v>228</v>
      </c>
      <c r="D133" s="187">
        <v>1</v>
      </c>
      <c r="E133" s="213"/>
      <c r="F133" s="185"/>
      <c r="G133" s="59">
        <f t="shared" si="8"/>
        <v>0</v>
      </c>
      <c r="H133" s="218"/>
      <c r="I133" s="269">
        <f t="shared" si="9"/>
        <v>0</v>
      </c>
    </row>
    <row r="134" spans="1:9" s="51" customFormat="1" ht="18" customHeight="1">
      <c r="A134" s="10" t="s">
        <v>330</v>
      </c>
      <c r="B134" s="186" t="s">
        <v>357</v>
      </c>
      <c r="C134" s="187" t="s">
        <v>228</v>
      </c>
      <c r="D134" s="187">
        <v>1</v>
      </c>
      <c r="E134" s="214"/>
      <c r="F134" s="185"/>
      <c r="G134" s="59">
        <f t="shared" si="8"/>
        <v>0</v>
      </c>
      <c r="H134" s="218"/>
      <c r="I134" s="269">
        <f t="shared" si="9"/>
        <v>0</v>
      </c>
    </row>
    <row r="135" spans="1:9" s="51" customFormat="1" ht="18" customHeight="1">
      <c r="A135" s="10" t="s">
        <v>331</v>
      </c>
      <c r="B135" s="188" t="s">
        <v>358</v>
      </c>
      <c r="C135" s="187" t="s">
        <v>16</v>
      </c>
      <c r="D135" s="187">
        <v>8</v>
      </c>
      <c r="E135" s="215"/>
      <c r="F135" s="185"/>
      <c r="G135" s="59">
        <f aca="true" t="shared" si="10" ref="G135:G148">(E135+F135)*D135</f>
        <v>0</v>
      </c>
      <c r="H135" s="218"/>
      <c r="I135" s="269">
        <f aca="true" t="shared" si="11" ref="I135:I148">G135*(1+H135)</f>
        <v>0</v>
      </c>
    </row>
    <row r="136" spans="1:9" s="51" customFormat="1" ht="18" customHeight="1">
      <c r="A136" s="10" t="s">
        <v>332</v>
      </c>
      <c r="B136" s="126" t="s">
        <v>271</v>
      </c>
      <c r="C136" s="129" t="s">
        <v>20</v>
      </c>
      <c r="D136" s="129">
        <v>25</v>
      </c>
      <c r="E136" s="138"/>
      <c r="F136" s="185"/>
      <c r="G136" s="59">
        <f t="shared" si="10"/>
        <v>0</v>
      </c>
      <c r="H136" s="218"/>
      <c r="I136" s="269">
        <f t="shared" si="11"/>
        <v>0</v>
      </c>
    </row>
    <row r="137" spans="1:9" s="51" customFormat="1" ht="18" customHeight="1">
      <c r="A137" s="10" t="s">
        <v>333</v>
      </c>
      <c r="B137" s="133" t="s">
        <v>272</v>
      </c>
      <c r="C137" s="134" t="s">
        <v>16</v>
      </c>
      <c r="D137" s="134">
        <v>200</v>
      </c>
      <c r="E137" s="140"/>
      <c r="F137" s="185"/>
      <c r="G137" s="59">
        <f t="shared" si="10"/>
        <v>0</v>
      </c>
      <c r="H137" s="218"/>
      <c r="I137" s="269">
        <f t="shared" si="11"/>
        <v>0</v>
      </c>
    </row>
    <row r="138" spans="1:9" s="113" customFormat="1" ht="18" customHeight="1">
      <c r="A138" s="10" t="s">
        <v>334</v>
      </c>
      <c r="B138" s="126" t="s">
        <v>233</v>
      </c>
      <c r="C138" s="135" t="s">
        <v>228</v>
      </c>
      <c r="D138" s="135">
        <v>1</v>
      </c>
      <c r="E138" s="140"/>
      <c r="F138" s="185"/>
      <c r="G138" s="112">
        <f t="shared" si="10"/>
        <v>0</v>
      </c>
      <c r="H138" s="220"/>
      <c r="I138" s="270">
        <f t="shared" si="11"/>
        <v>0</v>
      </c>
    </row>
    <row r="139" spans="1:9" s="113" customFormat="1" ht="18" customHeight="1">
      <c r="A139" s="10" t="s">
        <v>335</v>
      </c>
      <c r="B139" s="133" t="s">
        <v>273</v>
      </c>
      <c r="C139" s="129" t="s">
        <v>20</v>
      </c>
      <c r="D139" s="136">
        <v>4</v>
      </c>
      <c r="E139" s="140"/>
      <c r="F139" s="185"/>
      <c r="G139" s="112">
        <f t="shared" si="10"/>
        <v>0</v>
      </c>
      <c r="H139" s="220"/>
      <c r="I139" s="270">
        <f t="shared" si="11"/>
        <v>0</v>
      </c>
    </row>
    <row r="140" spans="1:9" s="113" customFormat="1" ht="18" customHeight="1">
      <c r="A140" s="10" t="s">
        <v>336</v>
      </c>
      <c r="B140" s="133" t="s">
        <v>274</v>
      </c>
      <c r="C140" s="129" t="s">
        <v>20</v>
      </c>
      <c r="D140" s="136">
        <v>8</v>
      </c>
      <c r="E140" s="141"/>
      <c r="F140" s="185"/>
      <c r="G140" s="112">
        <f t="shared" si="10"/>
        <v>0</v>
      </c>
      <c r="H140" s="220"/>
      <c r="I140" s="270">
        <f t="shared" si="11"/>
        <v>0</v>
      </c>
    </row>
    <row r="141" spans="1:9" s="113" customFormat="1" ht="18" customHeight="1">
      <c r="A141" s="10" t="s">
        <v>337</v>
      </c>
      <c r="B141" s="133" t="s">
        <v>275</v>
      </c>
      <c r="C141" s="129" t="s">
        <v>20</v>
      </c>
      <c r="D141" s="136">
        <v>5</v>
      </c>
      <c r="E141" s="141"/>
      <c r="F141" s="185"/>
      <c r="G141" s="112">
        <f t="shared" si="10"/>
        <v>0</v>
      </c>
      <c r="H141" s="220"/>
      <c r="I141" s="270">
        <f t="shared" si="11"/>
        <v>0</v>
      </c>
    </row>
    <row r="142" spans="1:9" s="113" customFormat="1" ht="18" customHeight="1">
      <c r="A142" s="10" t="s">
        <v>338</v>
      </c>
      <c r="B142" s="133" t="s">
        <v>276</v>
      </c>
      <c r="C142" s="129" t="s">
        <v>20</v>
      </c>
      <c r="D142" s="134">
        <v>8</v>
      </c>
      <c r="E142" s="141"/>
      <c r="F142" s="185"/>
      <c r="G142" s="112">
        <f t="shared" si="10"/>
        <v>0</v>
      </c>
      <c r="H142" s="220"/>
      <c r="I142" s="270">
        <f t="shared" si="11"/>
        <v>0</v>
      </c>
    </row>
    <row r="143" spans="1:9" s="113" customFormat="1" ht="18" customHeight="1">
      <c r="A143" s="10" t="s">
        <v>339</v>
      </c>
      <c r="B143" s="126" t="s">
        <v>249</v>
      </c>
      <c r="C143" s="129" t="s">
        <v>20</v>
      </c>
      <c r="D143" s="134">
        <v>3</v>
      </c>
      <c r="E143" s="141"/>
      <c r="F143" s="185"/>
      <c r="G143" s="112">
        <f t="shared" si="10"/>
        <v>0</v>
      </c>
      <c r="H143" s="220"/>
      <c r="I143" s="270">
        <f t="shared" si="11"/>
        <v>0</v>
      </c>
    </row>
    <row r="144" spans="1:9" s="113" customFormat="1" ht="18" customHeight="1">
      <c r="A144" s="10" t="s">
        <v>340</v>
      </c>
      <c r="B144" s="133" t="s">
        <v>261</v>
      </c>
      <c r="C144" s="129" t="s">
        <v>20</v>
      </c>
      <c r="D144" s="134">
        <v>10</v>
      </c>
      <c r="E144" s="141"/>
      <c r="F144" s="185"/>
      <c r="G144" s="112">
        <f t="shared" si="10"/>
        <v>0</v>
      </c>
      <c r="H144" s="220"/>
      <c r="I144" s="270">
        <f t="shared" si="11"/>
        <v>0</v>
      </c>
    </row>
    <row r="145" spans="1:9" s="113" customFormat="1" ht="18" customHeight="1">
      <c r="A145" s="10" t="s">
        <v>341</v>
      </c>
      <c r="B145" s="133" t="s">
        <v>247</v>
      </c>
      <c r="C145" s="129" t="s">
        <v>20</v>
      </c>
      <c r="D145" s="134">
        <v>1</v>
      </c>
      <c r="E145" s="140"/>
      <c r="F145" s="185"/>
      <c r="G145" s="112">
        <f t="shared" si="10"/>
        <v>0</v>
      </c>
      <c r="H145" s="220"/>
      <c r="I145" s="270">
        <f t="shared" si="11"/>
        <v>0</v>
      </c>
    </row>
    <row r="146" spans="1:9" s="113" customFormat="1" ht="18" customHeight="1">
      <c r="A146" s="10" t="s">
        <v>342</v>
      </c>
      <c r="B146" s="133" t="s">
        <v>277</v>
      </c>
      <c r="C146" s="134" t="s">
        <v>228</v>
      </c>
      <c r="D146" s="134">
        <v>1</v>
      </c>
      <c r="E146" s="140"/>
      <c r="F146" s="185"/>
      <c r="G146" s="112">
        <f t="shared" si="10"/>
        <v>0</v>
      </c>
      <c r="H146" s="220"/>
      <c r="I146" s="270">
        <f t="shared" si="11"/>
        <v>0</v>
      </c>
    </row>
    <row r="147" spans="1:9" s="113" customFormat="1" ht="18" customHeight="1">
      <c r="A147" s="10" t="s">
        <v>359</v>
      </c>
      <c r="B147" s="133" t="s">
        <v>255</v>
      </c>
      <c r="C147" s="134" t="s">
        <v>20</v>
      </c>
      <c r="D147" s="137">
        <v>3</v>
      </c>
      <c r="E147" s="141"/>
      <c r="F147" s="185"/>
      <c r="G147" s="112">
        <f t="shared" si="10"/>
        <v>0</v>
      </c>
      <c r="H147" s="220"/>
      <c r="I147" s="270">
        <f t="shared" si="11"/>
        <v>0</v>
      </c>
    </row>
    <row r="148" spans="1:9" s="113" customFormat="1" ht="18" customHeight="1">
      <c r="A148" s="10" t="s">
        <v>360</v>
      </c>
      <c r="B148" s="126" t="s">
        <v>278</v>
      </c>
      <c r="C148" s="134" t="s">
        <v>20</v>
      </c>
      <c r="D148" s="129">
        <v>4</v>
      </c>
      <c r="E148" s="139"/>
      <c r="F148" s="185"/>
      <c r="G148" s="112">
        <f t="shared" si="10"/>
        <v>0</v>
      </c>
      <c r="H148" s="220"/>
      <c r="I148" s="270">
        <f t="shared" si="11"/>
        <v>0</v>
      </c>
    </row>
    <row r="149" spans="1:9" s="51" customFormat="1" ht="18" customHeight="1">
      <c r="A149" s="9"/>
      <c r="B149" s="39" t="s">
        <v>11</v>
      </c>
      <c r="C149" s="34"/>
      <c r="D149" s="31"/>
      <c r="E149" s="37">
        <f>SUMPRODUCT(E74:E148,D74:D148)</f>
        <v>0</v>
      </c>
      <c r="F149" s="37">
        <f>SUMPRODUCT(F74:F148,D74:D148)</f>
        <v>0</v>
      </c>
      <c r="G149" s="37">
        <f>SUM(G74:G148)</f>
        <v>0</v>
      </c>
      <c r="H149" s="41"/>
      <c r="I149" s="268">
        <f>SUM(I74:I148)</f>
        <v>0</v>
      </c>
    </row>
    <row r="150" spans="1:9" s="50" customFormat="1" ht="18" customHeight="1">
      <c r="A150" s="9"/>
      <c r="B150" s="39"/>
      <c r="C150" s="34"/>
      <c r="D150" s="31"/>
      <c r="E150" s="37"/>
      <c r="F150" s="37"/>
      <c r="G150" s="37"/>
      <c r="H150" s="41"/>
      <c r="I150" s="268"/>
    </row>
    <row r="151" spans="1:9" s="48" customFormat="1" ht="18" customHeight="1">
      <c r="A151" s="9" t="s">
        <v>79</v>
      </c>
      <c r="B151" s="39" t="s">
        <v>39</v>
      </c>
      <c r="C151" s="35"/>
      <c r="D151" s="36"/>
      <c r="E151" s="37"/>
      <c r="F151" s="37"/>
      <c r="G151" s="37"/>
      <c r="H151" s="42"/>
      <c r="I151" s="268"/>
    </row>
    <row r="152" spans="1:9" s="7" customFormat="1" ht="18" customHeight="1">
      <c r="A152" s="9"/>
      <c r="B152" s="33" t="s">
        <v>40</v>
      </c>
      <c r="C152" s="35"/>
      <c r="D152" s="36"/>
      <c r="E152" s="32"/>
      <c r="F152" s="32"/>
      <c r="G152" s="32"/>
      <c r="H152" s="41"/>
      <c r="I152" s="275"/>
    </row>
    <row r="153" spans="1:9" s="7" customFormat="1" ht="18" customHeight="1" thickBot="1">
      <c r="A153" s="55" t="s">
        <v>80</v>
      </c>
      <c r="B153" s="94" t="s">
        <v>181</v>
      </c>
      <c r="C153" s="151" t="s">
        <v>20</v>
      </c>
      <c r="D153" s="152">
        <v>8</v>
      </c>
      <c r="E153" s="216"/>
      <c r="F153" s="216"/>
      <c r="G153" s="149">
        <f>(E153+F153)*D153</f>
        <v>0</v>
      </c>
      <c r="H153" s="224"/>
      <c r="I153" s="276">
        <f>G153*(1+H153)</f>
        <v>0</v>
      </c>
    </row>
    <row r="154" spans="1:9" s="7" customFormat="1" ht="18" customHeight="1" thickTop="1">
      <c r="A154" s="91" t="s">
        <v>81</v>
      </c>
      <c r="B154" s="95" t="s">
        <v>182</v>
      </c>
      <c r="C154" s="154" t="s">
        <v>20</v>
      </c>
      <c r="D154" s="155">
        <v>2</v>
      </c>
      <c r="E154" s="217"/>
      <c r="F154" s="217"/>
      <c r="G154" s="148">
        <f>(E154+F154)*D154</f>
        <v>0</v>
      </c>
      <c r="H154" s="225"/>
      <c r="I154" s="277">
        <f>G154*(1+H154)</f>
        <v>0</v>
      </c>
    </row>
    <row r="155" spans="1:9" s="51" customFormat="1" ht="18" customHeight="1">
      <c r="A155" s="10" t="s">
        <v>82</v>
      </c>
      <c r="B155" s="28" t="s">
        <v>188</v>
      </c>
      <c r="C155" s="25" t="s">
        <v>20</v>
      </c>
      <c r="D155" s="26">
        <v>1</v>
      </c>
      <c r="E155" s="207"/>
      <c r="F155" s="207"/>
      <c r="G155" s="59">
        <f>(E155+F155)*D155</f>
        <v>0</v>
      </c>
      <c r="H155" s="219"/>
      <c r="I155" s="266">
        <f>G155*(1+H155)</f>
        <v>0</v>
      </c>
    </row>
    <row r="156" spans="1:9" s="51" customFormat="1" ht="18" customHeight="1">
      <c r="A156" s="10" t="s">
        <v>152</v>
      </c>
      <c r="B156" s="28" t="s">
        <v>189</v>
      </c>
      <c r="C156" s="25" t="s">
        <v>20</v>
      </c>
      <c r="D156" s="26">
        <v>1</v>
      </c>
      <c r="E156" s="207"/>
      <c r="F156" s="207"/>
      <c r="G156" s="59">
        <f>(E156+F156)*D156</f>
        <v>0</v>
      </c>
      <c r="H156" s="219"/>
      <c r="I156" s="266">
        <f>G156*(1+H156)</f>
        <v>0</v>
      </c>
    </row>
    <row r="157" spans="1:9" s="7" customFormat="1" ht="18" customHeight="1">
      <c r="A157" s="9"/>
      <c r="B157" s="24" t="s">
        <v>41</v>
      </c>
      <c r="C157" s="25"/>
      <c r="D157" s="26"/>
      <c r="E157" s="32"/>
      <c r="F157" s="32"/>
      <c r="G157" s="32"/>
      <c r="H157" s="41"/>
      <c r="I157" s="278"/>
    </row>
    <row r="158" spans="1:9" s="7" customFormat="1" ht="18" customHeight="1">
      <c r="A158" s="10" t="s">
        <v>82</v>
      </c>
      <c r="B158" s="28" t="s">
        <v>183</v>
      </c>
      <c r="C158" s="25" t="s">
        <v>20</v>
      </c>
      <c r="D158" s="26">
        <v>8</v>
      </c>
      <c r="E158" s="207"/>
      <c r="F158" s="207"/>
      <c r="G158" s="21">
        <f>(E158+F158)*D158</f>
        <v>0</v>
      </c>
      <c r="H158" s="219"/>
      <c r="I158" s="266">
        <f>G158*(1+H158)</f>
        <v>0</v>
      </c>
    </row>
    <row r="159" spans="1:9" s="7" customFormat="1" ht="18" customHeight="1">
      <c r="A159" s="10" t="s">
        <v>152</v>
      </c>
      <c r="B159" s="28" t="s">
        <v>184</v>
      </c>
      <c r="C159" s="25" t="s">
        <v>20</v>
      </c>
      <c r="D159" s="26">
        <v>2</v>
      </c>
      <c r="E159" s="207"/>
      <c r="F159" s="207"/>
      <c r="G159" s="21">
        <f>(E159+F159)*D159</f>
        <v>0</v>
      </c>
      <c r="H159" s="219"/>
      <c r="I159" s="266">
        <f>G159*(1+H159)</f>
        <v>0</v>
      </c>
    </row>
    <row r="160" spans="1:9" s="51" customFormat="1" ht="18" customHeight="1">
      <c r="A160" s="9"/>
      <c r="B160" s="24" t="s">
        <v>185</v>
      </c>
      <c r="C160" s="120"/>
      <c r="D160" s="30"/>
      <c r="E160" s="37"/>
      <c r="F160" s="37"/>
      <c r="G160" s="20"/>
      <c r="H160" s="42"/>
      <c r="I160" s="267"/>
    </row>
    <row r="161" spans="1:9" s="51" customFormat="1" ht="18" customHeight="1">
      <c r="A161" s="10" t="s">
        <v>219</v>
      </c>
      <c r="B161" s="118" t="s">
        <v>186</v>
      </c>
      <c r="C161" s="115" t="s">
        <v>20</v>
      </c>
      <c r="D161" s="116">
        <v>1</v>
      </c>
      <c r="E161" s="207"/>
      <c r="F161" s="207"/>
      <c r="G161" s="21">
        <f>(E161+F161)*D161</f>
        <v>0</v>
      </c>
      <c r="H161" s="219"/>
      <c r="I161" s="266">
        <f>G161*(1+H161)</f>
        <v>0</v>
      </c>
    </row>
    <row r="162" spans="1:9" s="51" customFormat="1" ht="18" customHeight="1">
      <c r="A162" s="10" t="s">
        <v>220</v>
      </c>
      <c r="B162" s="118" t="s">
        <v>187</v>
      </c>
      <c r="C162" s="115" t="s">
        <v>20</v>
      </c>
      <c r="D162" s="116">
        <v>1</v>
      </c>
      <c r="E162" s="207"/>
      <c r="F162" s="207"/>
      <c r="G162" s="21">
        <f>(E162+F162)*D162</f>
        <v>0</v>
      </c>
      <c r="H162" s="219"/>
      <c r="I162" s="266">
        <f>G162*(1+H162)</f>
        <v>0</v>
      </c>
    </row>
    <row r="163" spans="1:9" s="7" customFormat="1" ht="18" customHeight="1">
      <c r="A163" s="9"/>
      <c r="B163" s="39" t="s">
        <v>11</v>
      </c>
      <c r="C163" s="34"/>
      <c r="D163" s="31"/>
      <c r="E163" s="37">
        <f>SUMPRODUCT(E153:E162,D153:D162)</f>
        <v>0</v>
      </c>
      <c r="F163" s="37">
        <f>SUMPRODUCT(F153:F162,D153:D162)</f>
        <v>0</v>
      </c>
      <c r="G163" s="37">
        <f>SUM(G153:G162)</f>
        <v>0</v>
      </c>
      <c r="H163" s="41"/>
      <c r="I163" s="268">
        <f>SUM(I153:I162)</f>
        <v>0</v>
      </c>
    </row>
    <row r="164" spans="1:9" s="7" customFormat="1" ht="18" customHeight="1">
      <c r="A164" s="9"/>
      <c r="B164" s="39"/>
      <c r="C164" s="34"/>
      <c r="D164" s="31"/>
      <c r="E164" s="37"/>
      <c r="F164" s="37"/>
      <c r="G164" s="37"/>
      <c r="H164" s="41"/>
      <c r="I164" s="268"/>
    </row>
    <row r="165" spans="1:9" s="7" customFormat="1" ht="18" customHeight="1">
      <c r="A165" s="9" t="s">
        <v>83</v>
      </c>
      <c r="B165" s="33" t="s">
        <v>42</v>
      </c>
      <c r="C165" s="35"/>
      <c r="D165" s="31"/>
      <c r="E165" s="37"/>
      <c r="F165" s="37"/>
      <c r="G165" s="37"/>
      <c r="H165" s="41"/>
      <c r="I165" s="268"/>
    </row>
    <row r="166" spans="1:9" s="7" customFormat="1" ht="18" customHeight="1">
      <c r="A166" s="10" t="s">
        <v>84</v>
      </c>
      <c r="B166" s="28" t="s">
        <v>191</v>
      </c>
      <c r="C166" s="25" t="s">
        <v>20</v>
      </c>
      <c r="D166" s="26">
        <v>2</v>
      </c>
      <c r="E166" s="206"/>
      <c r="F166" s="206"/>
      <c r="G166" s="21">
        <f>(E166+F166)*D166</f>
        <v>0</v>
      </c>
      <c r="H166" s="219"/>
      <c r="I166" s="266">
        <f>G166*(1+H166)</f>
        <v>0</v>
      </c>
    </row>
    <row r="167" spans="1:9" s="7" customFormat="1" ht="18" customHeight="1">
      <c r="A167" s="10" t="s">
        <v>85</v>
      </c>
      <c r="B167" s="28" t="s">
        <v>190</v>
      </c>
      <c r="C167" s="25" t="s">
        <v>20</v>
      </c>
      <c r="D167" s="26">
        <v>2</v>
      </c>
      <c r="E167" s="207"/>
      <c r="F167" s="207"/>
      <c r="G167" s="21">
        <f>(E167+F167)*D167</f>
        <v>0</v>
      </c>
      <c r="H167" s="219"/>
      <c r="I167" s="266">
        <f>G167*(1+H167)</f>
        <v>0</v>
      </c>
    </row>
    <row r="168" spans="1:9" s="7" customFormat="1" ht="18" customHeight="1">
      <c r="A168" s="10" t="s">
        <v>153</v>
      </c>
      <c r="B168" s="28" t="s">
        <v>43</v>
      </c>
      <c r="C168" s="25" t="s">
        <v>16</v>
      </c>
      <c r="D168" s="26">
        <v>22</v>
      </c>
      <c r="E168" s="206"/>
      <c r="F168" s="206"/>
      <c r="G168" s="21">
        <f>(E168+F168)*D168</f>
        <v>0</v>
      </c>
      <c r="H168" s="219"/>
      <c r="I168" s="266">
        <f>G168*(1+H168)</f>
        <v>0</v>
      </c>
    </row>
    <row r="169" spans="1:9" s="7" customFormat="1" ht="18" customHeight="1">
      <c r="A169" s="9"/>
      <c r="B169" s="33" t="s">
        <v>11</v>
      </c>
      <c r="C169" s="35"/>
      <c r="D169" s="36"/>
      <c r="E169" s="37">
        <f>SUMPRODUCT(E166:E168,D166:D168)</f>
        <v>0</v>
      </c>
      <c r="F169" s="37">
        <f>SUMPRODUCT(F166:F168,D166:D168)</f>
        <v>0</v>
      </c>
      <c r="G169" s="37">
        <f>SUM(G166:G168)</f>
        <v>0</v>
      </c>
      <c r="H169" s="42"/>
      <c r="I169" s="268">
        <f>SUM(I166:I168)</f>
        <v>0</v>
      </c>
    </row>
    <row r="170" spans="1:9" s="7" customFormat="1" ht="18" customHeight="1">
      <c r="A170" s="9"/>
      <c r="B170" s="33"/>
      <c r="C170" s="35"/>
      <c r="D170" s="36"/>
      <c r="E170" s="37"/>
      <c r="F170" s="37"/>
      <c r="G170" s="37"/>
      <c r="H170" s="42"/>
      <c r="I170" s="268"/>
    </row>
    <row r="171" spans="1:9" s="7" customFormat="1" ht="18" customHeight="1">
      <c r="A171" s="9" t="s">
        <v>86</v>
      </c>
      <c r="B171" s="39" t="s">
        <v>44</v>
      </c>
      <c r="C171" s="35"/>
      <c r="D171" s="36"/>
      <c r="E171" s="37"/>
      <c r="F171" s="37"/>
      <c r="G171" s="37"/>
      <c r="H171" s="42"/>
      <c r="I171" s="268"/>
    </row>
    <row r="172" spans="1:9" s="7" customFormat="1" ht="18" customHeight="1">
      <c r="A172" s="10" t="s">
        <v>87</v>
      </c>
      <c r="B172" s="29" t="s">
        <v>45</v>
      </c>
      <c r="C172" s="34" t="s">
        <v>20</v>
      </c>
      <c r="D172" s="31">
        <v>2</v>
      </c>
      <c r="E172" s="206"/>
      <c r="F172" s="27">
        <v>0</v>
      </c>
      <c r="G172" s="21">
        <f>(E172+F172)*D172</f>
        <v>0</v>
      </c>
      <c r="H172" s="219"/>
      <c r="I172" s="266">
        <f>G172*(1+H172)</f>
        <v>0</v>
      </c>
    </row>
    <row r="173" spans="1:9" s="51" customFormat="1" ht="18" customHeight="1">
      <c r="A173" s="10" t="s">
        <v>88</v>
      </c>
      <c r="B173" s="29" t="s">
        <v>48</v>
      </c>
      <c r="C173" s="34" t="s">
        <v>20</v>
      </c>
      <c r="D173" s="31">
        <v>8</v>
      </c>
      <c r="E173" s="206"/>
      <c r="F173" s="27">
        <v>0</v>
      </c>
      <c r="G173" s="21">
        <f>(E173+F173)*D173</f>
        <v>0</v>
      </c>
      <c r="H173" s="219"/>
      <c r="I173" s="266">
        <f>G173*(1+H173)</f>
        <v>0</v>
      </c>
    </row>
    <row r="174" spans="1:9" s="7" customFormat="1" ht="18" customHeight="1">
      <c r="A174" s="10" t="s">
        <v>89</v>
      </c>
      <c r="B174" s="29" t="s">
        <v>46</v>
      </c>
      <c r="C174" s="34" t="s">
        <v>20</v>
      </c>
      <c r="D174" s="31">
        <v>48</v>
      </c>
      <c r="E174" s="206"/>
      <c r="F174" s="27">
        <v>0</v>
      </c>
      <c r="G174" s="21">
        <f>(E174+F174)*D174</f>
        <v>0</v>
      </c>
      <c r="H174" s="219"/>
      <c r="I174" s="266">
        <f>G174*(1+H174)</f>
        <v>0</v>
      </c>
    </row>
    <row r="175" spans="1:9" s="7" customFormat="1" ht="18" customHeight="1">
      <c r="A175" s="10"/>
      <c r="B175" s="39" t="s">
        <v>11</v>
      </c>
      <c r="C175" s="35"/>
      <c r="D175" s="36"/>
      <c r="E175" s="37">
        <f>SUMPRODUCT(E172:E174,D172:D174)</f>
        <v>0</v>
      </c>
      <c r="F175" s="37">
        <f>SUMPRODUCT(F172:F174,D172:D174)</f>
        <v>0</v>
      </c>
      <c r="G175" s="37">
        <f>SUM(G172:G174)</f>
        <v>0</v>
      </c>
      <c r="H175" s="42"/>
      <c r="I175" s="268">
        <f>SUM(I172:I174)</f>
        <v>0</v>
      </c>
    </row>
    <row r="176" spans="1:9" s="7" customFormat="1" ht="18" customHeight="1">
      <c r="A176" s="10"/>
      <c r="B176" s="39"/>
      <c r="C176" s="35"/>
      <c r="D176" s="36"/>
      <c r="E176" s="37"/>
      <c r="F176" s="37"/>
      <c r="G176" s="37"/>
      <c r="H176" s="42"/>
      <c r="I176" s="268"/>
    </row>
    <row r="177" spans="1:9" s="1" customFormat="1" ht="18" customHeight="1">
      <c r="A177" s="9" t="s">
        <v>90</v>
      </c>
      <c r="B177" s="39" t="s">
        <v>18</v>
      </c>
      <c r="C177" s="34"/>
      <c r="D177" s="31"/>
      <c r="E177" s="37"/>
      <c r="F177" s="37"/>
      <c r="G177" s="37"/>
      <c r="H177" s="41"/>
      <c r="I177" s="268"/>
    </row>
    <row r="178" spans="1:9" s="1" customFormat="1" ht="18" customHeight="1">
      <c r="A178" s="10" t="s">
        <v>91</v>
      </c>
      <c r="B178" s="118" t="s">
        <v>192</v>
      </c>
      <c r="C178" s="115" t="s">
        <v>13</v>
      </c>
      <c r="D178" s="116">
        <v>130</v>
      </c>
      <c r="E178" s="207"/>
      <c r="F178" s="207"/>
      <c r="G178" s="21">
        <f>(E178+F178)*D178</f>
        <v>0</v>
      </c>
      <c r="H178" s="219"/>
      <c r="I178" s="266">
        <f>G178*(1+H178)</f>
        <v>0</v>
      </c>
    </row>
    <row r="179" spans="1:9" s="1" customFormat="1" ht="18" customHeight="1">
      <c r="A179" s="10" t="s">
        <v>92</v>
      </c>
      <c r="B179" s="118" t="s">
        <v>193</v>
      </c>
      <c r="C179" s="115" t="s">
        <v>13</v>
      </c>
      <c r="D179" s="116">
        <v>225</v>
      </c>
      <c r="E179" s="206"/>
      <c r="F179" s="206"/>
      <c r="G179" s="21">
        <f>(E179+F179)*D179</f>
        <v>0</v>
      </c>
      <c r="H179" s="219"/>
      <c r="I179" s="266">
        <f>G179*(1+H179)</f>
        <v>0</v>
      </c>
    </row>
    <row r="180" spans="1:9" s="1" customFormat="1" ht="18" customHeight="1">
      <c r="A180" s="10" t="s">
        <v>195</v>
      </c>
      <c r="B180" s="118" t="s">
        <v>194</v>
      </c>
      <c r="C180" s="115" t="s">
        <v>13</v>
      </c>
      <c r="D180" s="116">
        <v>360</v>
      </c>
      <c r="E180" s="207"/>
      <c r="F180" s="207"/>
      <c r="G180" s="21">
        <f>(E180+F180)*D180</f>
        <v>0</v>
      </c>
      <c r="H180" s="219"/>
      <c r="I180" s="266">
        <f>G180*(1+H180)</f>
        <v>0</v>
      </c>
    </row>
    <row r="181" spans="1:9" s="1" customFormat="1" ht="18" customHeight="1">
      <c r="A181" s="10" t="s">
        <v>196</v>
      </c>
      <c r="B181" s="118" t="s">
        <v>47</v>
      </c>
      <c r="C181" s="115" t="s">
        <v>13</v>
      </c>
      <c r="D181" s="116">
        <v>5</v>
      </c>
      <c r="E181" s="207"/>
      <c r="F181" s="207"/>
      <c r="G181" s="21">
        <f>(E181+F181)*D181</f>
        <v>0</v>
      </c>
      <c r="H181" s="219"/>
      <c r="I181" s="266">
        <f>G181*(1+H181)</f>
        <v>0</v>
      </c>
    </row>
    <row r="182" spans="1:9" s="1" customFormat="1" ht="18" customHeight="1">
      <c r="A182" s="10" t="s">
        <v>197</v>
      </c>
      <c r="B182" s="118" t="s">
        <v>19</v>
      </c>
      <c r="C182" s="115" t="s">
        <v>15</v>
      </c>
      <c r="D182" s="116">
        <v>1</v>
      </c>
      <c r="E182" s="207"/>
      <c r="F182" s="207"/>
      <c r="G182" s="21">
        <f>(E182+F182)*D182</f>
        <v>0</v>
      </c>
      <c r="H182" s="219"/>
      <c r="I182" s="266">
        <f>G182*(1+H182)</f>
        <v>0</v>
      </c>
    </row>
    <row r="183" spans="1:9" s="1" customFormat="1" ht="18" customHeight="1">
      <c r="A183" s="10"/>
      <c r="B183" s="39" t="s">
        <v>11</v>
      </c>
      <c r="C183" s="34"/>
      <c r="D183" s="31"/>
      <c r="E183" s="37">
        <f>SUMPRODUCT(E178:E182,D178:D182)</f>
        <v>0</v>
      </c>
      <c r="F183" s="37">
        <f>SUMPRODUCT(F178:F182,D178:D182)</f>
        <v>0</v>
      </c>
      <c r="G183" s="37">
        <f>SUM(G178:G182)</f>
        <v>0</v>
      </c>
      <c r="H183" s="41"/>
      <c r="I183" s="268">
        <f>SUM(I178:I182)</f>
        <v>0</v>
      </c>
    </row>
    <row r="184" spans="1:9" s="1" customFormat="1" ht="18" customHeight="1">
      <c r="A184" s="10"/>
      <c r="B184" s="39"/>
      <c r="C184" s="34"/>
      <c r="D184" s="31"/>
      <c r="E184" s="37"/>
      <c r="F184" s="37"/>
      <c r="G184" s="37"/>
      <c r="H184" s="41"/>
      <c r="I184" s="268"/>
    </row>
    <row r="185" spans="1:9" s="52" customFormat="1" ht="18" customHeight="1">
      <c r="A185" s="9" t="s">
        <v>93</v>
      </c>
      <c r="B185" s="39" t="s">
        <v>198</v>
      </c>
      <c r="C185" s="34"/>
      <c r="D185" s="31"/>
      <c r="E185" s="37"/>
      <c r="F185" s="37"/>
      <c r="G185" s="37"/>
      <c r="H185" s="41"/>
      <c r="I185" s="268"/>
    </row>
    <row r="186" spans="1:9" s="1" customFormat="1" ht="18" customHeight="1">
      <c r="A186" s="10" t="s">
        <v>94</v>
      </c>
      <c r="B186" s="118" t="s">
        <v>217</v>
      </c>
      <c r="C186" s="115" t="s">
        <v>13</v>
      </c>
      <c r="D186" s="116">
        <v>130</v>
      </c>
      <c r="E186" s="207"/>
      <c r="F186" s="207"/>
      <c r="G186" s="21">
        <f>(E186+F186)*D186</f>
        <v>0</v>
      </c>
      <c r="H186" s="219"/>
      <c r="I186" s="266">
        <f>G186*(1+H186)</f>
        <v>0</v>
      </c>
    </row>
    <row r="187" spans="1:9" s="1" customFormat="1" ht="18" customHeight="1">
      <c r="A187" s="10"/>
      <c r="B187" s="39" t="s">
        <v>11</v>
      </c>
      <c r="C187" s="34"/>
      <c r="D187" s="31"/>
      <c r="E187" s="37">
        <f>E186*D186</f>
        <v>0</v>
      </c>
      <c r="F187" s="37">
        <f>F186*D186</f>
        <v>0</v>
      </c>
      <c r="G187" s="37">
        <f>SUM(G186)</f>
        <v>0</v>
      </c>
      <c r="H187" s="41"/>
      <c r="I187" s="268">
        <f>SUM(I186)</f>
        <v>0</v>
      </c>
    </row>
    <row r="188" spans="1:9" s="52" customFormat="1" ht="18" customHeight="1">
      <c r="A188" s="10"/>
      <c r="B188" s="39"/>
      <c r="C188" s="34"/>
      <c r="D188" s="31"/>
      <c r="E188" s="37"/>
      <c r="F188" s="37"/>
      <c r="G188" s="37"/>
      <c r="H188" s="41"/>
      <c r="I188" s="268"/>
    </row>
    <row r="189" spans="1:9" s="51" customFormat="1" ht="18" customHeight="1">
      <c r="A189" s="9" t="s">
        <v>95</v>
      </c>
      <c r="B189" s="39" t="s">
        <v>361</v>
      </c>
      <c r="C189" s="35"/>
      <c r="D189" s="36"/>
      <c r="E189" s="37"/>
      <c r="F189" s="37"/>
      <c r="G189" s="37"/>
      <c r="H189" s="42"/>
      <c r="I189" s="268"/>
    </row>
    <row r="190" spans="1:9" s="183" customFormat="1" ht="18" customHeight="1">
      <c r="A190" s="109" t="s">
        <v>96</v>
      </c>
      <c r="B190" s="189" t="s">
        <v>362</v>
      </c>
      <c r="C190" s="129" t="s">
        <v>20</v>
      </c>
      <c r="D190" s="190">
        <v>15</v>
      </c>
      <c r="E190" s="207"/>
      <c r="F190" s="207"/>
      <c r="G190" s="191">
        <f aca="true" t="shared" si="12" ref="G190:G201">(E190+F190)*D190</f>
        <v>0</v>
      </c>
      <c r="H190" s="219"/>
      <c r="I190" s="279">
        <f aca="true" t="shared" si="13" ref="I190:I201">G190*(1+H190)</f>
        <v>0</v>
      </c>
    </row>
    <row r="191" spans="1:9" s="183" customFormat="1" ht="18" customHeight="1">
      <c r="A191" s="109" t="s">
        <v>97</v>
      </c>
      <c r="B191" s="189" t="s">
        <v>218</v>
      </c>
      <c r="C191" s="129" t="s">
        <v>20</v>
      </c>
      <c r="D191" s="190">
        <v>1</v>
      </c>
      <c r="E191" s="207"/>
      <c r="F191" s="207"/>
      <c r="G191" s="191">
        <f t="shared" si="12"/>
        <v>0</v>
      </c>
      <c r="H191" s="219"/>
      <c r="I191" s="279">
        <f t="shared" si="13"/>
        <v>0</v>
      </c>
    </row>
    <row r="192" spans="1:9" s="183" customFormat="1" ht="18" customHeight="1">
      <c r="A192" s="109" t="s">
        <v>98</v>
      </c>
      <c r="B192" s="189" t="s">
        <v>363</v>
      </c>
      <c r="C192" s="129" t="s">
        <v>20</v>
      </c>
      <c r="D192" s="190">
        <v>1</v>
      </c>
      <c r="E192" s="207"/>
      <c r="F192" s="207"/>
      <c r="G192" s="191">
        <f t="shared" si="12"/>
        <v>0</v>
      </c>
      <c r="H192" s="219"/>
      <c r="I192" s="279">
        <f t="shared" si="13"/>
        <v>0</v>
      </c>
    </row>
    <row r="193" spans="1:9" s="183" customFormat="1" ht="18" customHeight="1">
      <c r="A193" s="109" t="s">
        <v>99</v>
      </c>
      <c r="B193" s="189" t="s">
        <v>364</v>
      </c>
      <c r="C193" s="129" t="s">
        <v>20</v>
      </c>
      <c r="D193" s="190">
        <v>1</v>
      </c>
      <c r="E193" s="207"/>
      <c r="F193" s="207"/>
      <c r="G193" s="191">
        <f t="shared" si="12"/>
        <v>0</v>
      </c>
      <c r="H193" s="219"/>
      <c r="I193" s="279">
        <f t="shared" si="13"/>
        <v>0</v>
      </c>
    </row>
    <row r="194" spans="1:9" s="183" customFormat="1" ht="18" customHeight="1">
      <c r="A194" s="109" t="s">
        <v>100</v>
      </c>
      <c r="B194" s="189" t="s">
        <v>365</v>
      </c>
      <c r="C194" s="129" t="s">
        <v>20</v>
      </c>
      <c r="D194" s="190">
        <v>1</v>
      </c>
      <c r="E194" s="207"/>
      <c r="F194" s="207"/>
      <c r="G194" s="191">
        <f t="shared" si="12"/>
        <v>0</v>
      </c>
      <c r="H194" s="219"/>
      <c r="I194" s="279">
        <f t="shared" si="13"/>
        <v>0</v>
      </c>
    </row>
    <row r="195" spans="1:9" s="183" customFormat="1" ht="18" customHeight="1">
      <c r="A195" s="109" t="s">
        <v>209</v>
      </c>
      <c r="B195" s="189" t="s">
        <v>366</v>
      </c>
      <c r="C195" s="129" t="s">
        <v>20</v>
      </c>
      <c r="D195" s="190">
        <v>1</v>
      </c>
      <c r="E195" s="207"/>
      <c r="F195" s="207"/>
      <c r="G195" s="191">
        <f t="shared" si="12"/>
        <v>0</v>
      </c>
      <c r="H195" s="219"/>
      <c r="I195" s="279">
        <f t="shared" si="13"/>
        <v>0</v>
      </c>
    </row>
    <row r="196" spans="1:9" s="183" customFormat="1" ht="18" customHeight="1">
      <c r="A196" s="109" t="s">
        <v>210</v>
      </c>
      <c r="B196" s="189" t="s">
        <v>367</v>
      </c>
      <c r="C196" s="129" t="s">
        <v>20</v>
      </c>
      <c r="D196" s="190">
        <v>1</v>
      </c>
      <c r="E196" s="207"/>
      <c r="F196" s="207"/>
      <c r="G196" s="191">
        <f t="shared" si="12"/>
        <v>0</v>
      </c>
      <c r="H196" s="219"/>
      <c r="I196" s="279">
        <f t="shared" si="13"/>
        <v>0</v>
      </c>
    </row>
    <row r="197" spans="1:9" s="183" customFormat="1" ht="18" customHeight="1">
      <c r="A197" s="109" t="s">
        <v>211</v>
      </c>
      <c r="B197" s="189" t="s">
        <v>368</v>
      </c>
      <c r="C197" s="129" t="s">
        <v>20</v>
      </c>
      <c r="D197" s="190">
        <v>1</v>
      </c>
      <c r="E197" s="207"/>
      <c r="F197" s="207"/>
      <c r="G197" s="191">
        <f t="shared" si="12"/>
        <v>0</v>
      </c>
      <c r="H197" s="219"/>
      <c r="I197" s="279">
        <f t="shared" si="13"/>
        <v>0</v>
      </c>
    </row>
    <row r="198" spans="1:9" s="184" customFormat="1" ht="18" customHeight="1">
      <c r="A198" s="109" t="s">
        <v>212</v>
      </c>
      <c r="B198" s="189" t="s">
        <v>369</v>
      </c>
      <c r="C198" s="129" t="s">
        <v>20</v>
      </c>
      <c r="D198" s="190">
        <v>1</v>
      </c>
      <c r="E198" s="207"/>
      <c r="F198" s="207"/>
      <c r="G198" s="191">
        <f t="shared" si="12"/>
        <v>0</v>
      </c>
      <c r="H198" s="219"/>
      <c r="I198" s="279">
        <f t="shared" si="13"/>
        <v>0</v>
      </c>
    </row>
    <row r="199" spans="1:9" s="184" customFormat="1" ht="18" customHeight="1">
      <c r="A199" s="109" t="s">
        <v>213</v>
      </c>
      <c r="B199" s="192" t="s">
        <v>205</v>
      </c>
      <c r="C199" s="129" t="s">
        <v>20</v>
      </c>
      <c r="D199" s="190">
        <v>5</v>
      </c>
      <c r="E199" s="207"/>
      <c r="F199" s="207"/>
      <c r="G199" s="191">
        <f t="shared" si="12"/>
        <v>0</v>
      </c>
      <c r="H199" s="219"/>
      <c r="I199" s="279">
        <f t="shared" si="13"/>
        <v>0</v>
      </c>
    </row>
    <row r="200" spans="1:9" s="184" customFormat="1" ht="18" customHeight="1">
      <c r="A200" s="109" t="s">
        <v>214</v>
      </c>
      <c r="B200" s="192" t="s">
        <v>206</v>
      </c>
      <c r="C200" s="193" t="s">
        <v>20</v>
      </c>
      <c r="D200" s="190">
        <v>7</v>
      </c>
      <c r="E200" s="207"/>
      <c r="F200" s="207"/>
      <c r="G200" s="191">
        <f t="shared" si="12"/>
        <v>0</v>
      </c>
      <c r="H200" s="219"/>
      <c r="I200" s="279">
        <f t="shared" si="13"/>
        <v>0</v>
      </c>
    </row>
    <row r="201" spans="1:9" s="184" customFormat="1" ht="18" customHeight="1">
      <c r="A201" s="109" t="s">
        <v>215</v>
      </c>
      <c r="B201" s="192" t="s">
        <v>207</v>
      </c>
      <c r="C201" s="193" t="s">
        <v>20</v>
      </c>
      <c r="D201" s="190">
        <v>2</v>
      </c>
      <c r="E201" s="207"/>
      <c r="F201" s="207"/>
      <c r="G201" s="191">
        <f t="shared" si="12"/>
        <v>0</v>
      </c>
      <c r="H201" s="219"/>
      <c r="I201" s="279">
        <f t="shared" si="13"/>
        <v>0</v>
      </c>
    </row>
    <row r="202" spans="1:9" s="51" customFormat="1" ht="18" customHeight="1" thickBot="1">
      <c r="A202" s="102"/>
      <c r="B202" s="103" t="s">
        <v>11</v>
      </c>
      <c r="C202" s="157"/>
      <c r="D202" s="158"/>
      <c r="E202" s="159">
        <f>SUMPRODUCT(E190:E201,D190:D201)</f>
        <v>0</v>
      </c>
      <c r="F202" s="159">
        <f>SUMPRODUCT(F190:F201,D190:D201)</f>
        <v>0</v>
      </c>
      <c r="G202" s="159">
        <f>SUM(G190:G201)</f>
        <v>0</v>
      </c>
      <c r="H202" s="160"/>
      <c r="I202" s="280">
        <f>SUM(I190:I201)</f>
        <v>0</v>
      </c>
    </row>
    <row r="203" spans="1:9" s="1" customFormat="1" ht="18" customHeight="1" thickTop="1">
      <c r="A203" s="93" t="s">
        <v>154</v>
      </c>
      <c r="B203" s="161" t="s">
        <v>21</v>
      </c>
      <c r="C203" s="162"/>
      <c r="D203" s="163"/>
      <c r="E203" s="164"/>
      <c r="F203" s="164"/>
      <c r="G203" s="164"/>
      <c r="H203" s="156"/>
      <c r="I203" s="281"/>
    </row>
    <row r="204" spans="1:9" s="52" customFormat="1" ht="18" customHeight="1">
      <c r="A204" s="10" t="s">
        <v>155</v>
      </c>
      <c r="B204" s="118" t="s">
        <v>199</v>
      </c>
      <c r="C204" s="115" t="s">
        <v>16</v>
      </c>
      <c r="D204" s="116">
        <v>20</v>
      </c>
      <c r="E204" s="207"/>
      <c r="F204" s="207"/>
      <c r="G204" s="21">
        <f>(E204+F204)*D204</f>
        <v>0</v>
      </c>
      <c r="H204" s="219"/>
      <c r="I204" s="266">
        <f>G204*(1+H204)</f>
        <v>0</v>
      </c>
    </row>
    <row r="205" spans="1:9" s="1" customFormat="1" ht="18" customHeight="1">
      <c r="A205" s="10" t="s">
        <v>156</v>
      </c>
      <c r="B205" s="28" t="s">
        <v>216</v>
      </c>
      <c r="C205" s="25" t="s">
        <v>20</v>
      </c>
      <c r="D205" s="26">
        <v>2</v>
      </c>
      <c r="E205" s="207"/>
      <c r="F205" s="207"/>
      <c r="G205" s="21">
        <f>(E205+F205)*D205</f>
        <v>0</v>
      </c>
      <c r="H205" s="226"/>
      <c r="I205" s="266">
        <f>G205*(1+H205)</f>
        <v>0</v>
      </c>
    </row>
    <row r="206" spans="1:9" s="52" customFormat="1" ht="18" customHeight="1">
      <c r="A206" s="10" t="s">
        <v>208</v>
      </c>
      <c r="B206" s="28" t="s">
        <v>371</v>
      </c>
      <c r="C206" s="25" t="s">
        <v>20</v>
      </c>
      <c r="D206" s="26">
        <v>1</v>
      </c>
      <c r="E206" s="207"/>
      <c r="F206" s="207"/>
      <c r="G206" s="21">
        <f>(E206+F206)*D206</f>
        <v>0</v>
      </c>
      <c r="H206" s="226"/>
      <c r="I206" s="266">
        <f>G206*(1+H206)</f>
        <v>0</v>
      </c>
    </row>
    <row r="207" spans="1:9" s="52" customFormat="1" ht="18" customHeight="1">
      <c r="A207" s="10" t="s">
        <v>370</v>
      </c>
      <c r="B207" s="28" t="s">
        <v>132</v>
      </c>
      <c r="C207" s="25" t="s">
        <v>13</v>
      </c>
      <c r="D207" s="26">
        <v>130</v>
      </c>
      <c r="E207" s="207"/>
      <c r="F207" s="207"/>
      <c r="G207" s="21">
        <f>(E207+F207)*D207</f>
        <v>0</v>
      </c>
      <c r="H207" s="219"/>
      <c r="I207" s="266">
        <f>G207*(1+H207)</f>
        <v>0</v>
      </c>
    </row>
    <row r="208" spans="1:9" s="1" customFormat="1" ht="18" customHeight="1">
      <c r="A208" s="10"/>
      <c r="B208" s="39" t="s">
        <v>11</v>
      </c>
      <c r="C208" s="34"/>
      <c r="D208" s="31"/>
      <c r="E208" s="37">
        <f>SUMPRODUCT(E204:E207,D204:D207)</f>
        <v>0</v>
      </c>
      <c r="F208" s="37">
        <f>SUMPRODUCT(F204:F207,D204:D207)</f>
        <v>0</v>
      </c>
      <c r="G208" s="37">
        <f>SUM(G204:G207)</f>
        <v>0</v>
      </c>
      <c r="H208" s="41"/>
      <c r="I208" s="268">
        <f>SUM(I204:I207)</f>
        <v>0</v>
      </c>
    </row>
    <row r="209" spans="1:9" s="1" customFormat="1" ht="18" customHeight="1" thickBot="1">
      <c r="A209" s="55"/>
      <c r="B209" s="56"/>
      <c r="C209" s="282"/>
      <c r="D209" s="283"/>
      <c r="E209" s="153"/>
      <c r="F209" s="153"/>
      <c r="G209" s="153"/>
      <c r="H209" s="150"/>
      <c r="I209" s="276"/>
    </row>
    <row r="210" spans="1:9" s="52" customFormat="1" ht="18" customHeight="1" thickBot="1" thickTop="1">
      <c r="A210" s="3"/>
      <c r="B210" s="2" t="s">
        <v>59</v>
      </c>
      <c r="C210" s="3"/>
      <c r="D210" s="107"/>
      <c r="E210" s="108">
        <f>E208+E202+E187+E183+E175+E169+E163+E149+E70+E42+E33+E26+E21+E14</f>
        <v>0</v>
      </c>
      <c r="F210" s="108">
        <f>F208+F202+F187+F183+F175+F169+F163+F149+F70+F42+F33+F26+F21+F14</f>
        <v>0</v>
      </c>
      <c r="G210" s="108">
        <f>G208+G202+G187+G183+G175+G169+G163+G149+G70+G42+G33+G26+G21+G14</f>
        <v>0</v>
      </c>
      <c r="H210" s="58"/>
      <c r="I210" s="108">
        <f>I208+I202+I187+I183+I175+I169+I163+I149+I70+I42+I33+I26+I21+I14</f>
        <v>0</v>
      </c>
    </row>
    <row r="211" spans="1:9" s="7" customFormat="1" ht="18" customHeight="1" thickTop="1">
      <c r="A211" s="227"/>
      <c r="B211" s="228"/>
      <c r="C211" s="227"/>
      <c r="D211" s="229"/>
      <c r="E211" s="230"/>
      <c r="F211" s="230"/>
      <c r="G211" s="230"/>
      <c r="H211" s="231"/>
      <c r="I211" s="230"/>
    </row>
    <row r="212" spans="1:9" s="1" customFormat="1" ht="18" customHeight="1">
      <c r="A212" s="232"/>
      <c r="B212" s="233"/>
      <c r="C212" s="232"/>
      <c r="D212" s="234"/>
      <c r="E212" s="235"/>
      <c r="F212" s="235"/>
      <c r="G212" s="235"/>
      <c r="H212" s="236"/>
      <c r="I212" s="235"/>
    </row>
    <row r="213" spans="1:9" s="7" customFormat="1" ht="18" customHeight="1">
      <c r="A213" s="232"/>
      <c r="B213" s="233"/>
      <c r="C213" s="232"/>
      <c r="D213" s="234"/>
      <c r="E213" s="235"/>
      <c r="F213" s="235"/>
      <c r="G213" s="235"/>
      <c r="H213" s="236"/>
      <c r="I213" s="235"/>
    </row>
    <row r="214" spans="1:9" s="1" customFormat="1" ht="18" customHeight="1">
      <c r="A214" s="232"/>
      <c r="B214" s="233"/>
      <c r="C214" s="232"/>
      <c r="D214" s="234"/>
      <c r="E214" s="237"/>
      <c r="F214" s="237"/>
      <c r="G214" s="237"/>
      <c r="H214" s="237"/>
      <c r="I214" s="237"/>
    </row>
    <row r="215" spans="1:9" s="1" customFormat="1" ht="18" customHeight="1">
      <c r="A215" s="232"/>
      <c r="B215" s="233"/>
      <c r="C215" s="232"/>
      <c r="D215" s="234"/>
      <c r="E215" s="238"/>
      <c r="F215" s="238"/>
      <c r="G215" s="238"/>
      <c r="H215" s="238"/>
      <c r="I215" s="235"/>
    </row>
    <row r="216" spans="1:9" s="1" customFormat="1" ht="18" customHeight="1">
      <c r="A216" s="232"/>
      <c r="B216" s="287" t="s">
        <v>373</v>
      </c>
      <c r="C216" s="232"/>
      <c r="D216" s="234"/>
      <c r="E216" s="238"/>
      <c r="F216" s="238"/>
      <c r="G216" s="238"/>
      <c r="H216" s="238"/>
      <c r="I216" s="235"/>
    </row>
    <row r="217" spans="1:9" s="1" customFormat="1" ht="18" customHeight="1">
      <c r="A217" s="232"/>
      <c r="B217" s="233"/>
      <c r="C217" s="232"/>
      <c r="D217" s="234"/>
      <c r="E217" s="238"/>
      <c r="F217" s="238"/>
      <c r="G217" s="238"/>
      <c r="H217" s="238"/>
      <c r="I217" s="235"/>
    </row>
    <row r="218" spans="1:9" s="7" customFormat="1" ht="18" customHeight="1">
      <c r="A218" s="232"/>
      <c r="B218" s="239"/>
      <c r="C218" s="232"/>
      <c r="D218" s="234"/>
      <c r="E218" s="235"/>
      <c r="F218" s="235"/>
      <c r="G218" s="235"/>
      <c r="H218" s="236"/>
      <c r="I218" s="235"/>
    </row>
    <row r="219" spans="1:9" s="1" customFormat="1" ht="18" customHeight="1">
      <c r="A219" s="232"/>
      <c r="B219" s="239"/>
      <c r="C219" s="232"/>
      <c r="D219" s="234"/>
      <c r="E219" s="240"/>
      <c r="F219" s="240"/>
      <c r="G219" s="240"/>
      <c r="H219" s="240"/>
      <c r="I219" s="235"/>
    </row>
    <row r="220" spans="1:9" s="7" customFormat="1" ht="18" customHeight="1">
      <c r="A220" s="44"/>
      <c r="B220" s="43"/>
      <c r="C220" s="44"/>
      <c r="D220" s="45"/>
      <c r="E220" s="46"/>
      <c r="F220" s="46"/>
      <c r="G220" s="46"/>
      <c r="H220" s="47"/>
      <c r="I220" s="46"/>
    </row>
    <row r="221" spans="1:9" s="1" customFormat="1" ht="18" customHeight="1">
      <c r="A221" s="44"/>
      <c r="B221" s="43"/>
      <c r="C221" s="44"/>
      <c r="D221" s="45"/>
      <c r="E221" s="46"/>
      <c r="F221" s="46"/>
      <c r="G221" s="46"/>
      <c r="H221" s="47"/>
      <c r="I221" s="46"/>
    </row>
    <row r="222" spans="1:9" s="1" customFormat="1" ht="18" customHeight="1">
      <c r="A222" s="44"/>
      <c r="B222" s="60"/>
      <c r="C222" s="44"/>
      <c r="D222" s="45"/>
      <c r="E222" s="46"/>
      <c r="F222" s="46"/>
      <c r="G222" s="46"/>
      <c r="H222" s="47"/>
      <c r="I222" s="46"/>
    </row>
    <row r="223" spans="1:9" s="7" customFormat="1" ht="18" customHeight="1">
      <c r="A223" s="44"/>
      <c r="B223" s="60"/>
      <c r="C223" s="44"/>
      <c r="D223" s="45"/>
      <c r="E223" s="46"/>
      <c r="F223" s="46"/>
      <c r="G223" s="46"/>
      <c r="H223" s="47"/>
      <c r="I223" s="46"/>
    </row>
    <row r="224" spans="1:9" s="1" customFormat="1" ht="18" customHeight="1">
      <c r="A224" s="8"/>
      <c r="B224"/>
      <c r="C224" s="8"/>
      <c r="D224" s="49"/>
      <c r="E224" s="90"/>
      <c r="F224" s="90"/>
      <c r="G224" s="22"/>
      <c r="H224" s="18"/>
      <c r="I224" s="22"/>
    </row>
    <row r="225" spans="1:9" s="7" customFormat="1" ht="18" customHeight="1">
      <c r="A225" s="8"/>
      <c r="B225"/>
      <c r="C225" s="8"/>
      <c r="D225" s="49"/>
      <c r="E225" s="90"/>
      <c r="F225" s="90"/>
      <c r="G225" s="22"/>
      <c r="H225" s="18"/>
      <c r="I225" s="22"/>
    </row>
    <row r="226" spans="1:9" s="1" customFormat="1" ht="18" customHeight="1">
      <c r="A226" s="8"/>
      <c r="B226"/>
      <c r="C226" s="8"/>
      <c r="D226" s="49"/>
      <c r="E226" s="90"/>
      <c r="F226" s="90"/>
      <c r="G226" s="22"/>
      <c r="H226" s="18"/>
      <c r="I226" s="22"/>
    </row>
    <row r="227" spans="1:9" s="1" customFormat="1" ht="18" customHeight="1">
      <c r="A227" s="8"/>
      <c r="B227"/>
      <c r="C227" s="8"/>
      <c r="D227" s="49"/>
      <c r="E227" s="90"/>
      <c r="F227" s="90"/>
      <c r="G227" s="22"/>
      <c r="H227" s="18"/>
      <c r="I227" s="22"/>
    </row>
    <row r="228" spans="1:9" s="1" customFormat="1" ht="18" customHeight="1">
      <c r="A228" s="8"/>
      <c r="B228"/>
      <c r="C228" s="8"/>
      <c r="D228" s="49"/>
      <c r="E228" s="90"/>
      <c r="F228" s="90"/>
      <c r="G228" s="22"/>
      <c r="H228" s="18"/>
      <c r="I228" s="22"/>
    </row>
    <row r="229" spans="1:9" s="1" customFormat="1" ht="18" customHeight="1">
      <c r="A229" s="8"/>
      <c r="B229"/>
      <c r="C229" s="8"/>
      <c r="D229" s="49"/>
      <c r="E229" s="90"/>
      <c r="F229" s="90"/>
      <c r="G229" s="22"/>
      <c r="H229" s="18"/>
      <c r="I229" s="22"/>
    </row>
    <row r="230" spans="1:9" s="1" customFormat="1" ht="18" customHeight="1">
      <c r="A230" s="8"/>
      <c r="B230"/>
      <c r="C230" s="8"/>
      <c r="D230" s="49"/>
      <c r="E230" s="90"/>
      <c r="F230" s="90"/>
      <c r="G230" s="22"/>
      <c r="H230" s="18"/>
      <c r="I230" s="22"/>
    </row>
    <row r="231" spans="1:9" s="1" customFormat="1" ht="18" customHeight="1">
      <c r="A231" s="8"/>
      <c r="B231"/>
      <c r="C231" s="8"/>
      <c r="D231" s="49"/>
      <c r="E231" s="90"/>
      <c r="F231" s="90"/>
      <c r="G231" s="22"/>
      <c r="H231" s="18"/>
      <c r="I231" s="22"/>
    </row>
    <row r="232" spans="1:9" s="1" customFormat="1" ht="18" customHeight="1">
      <c r="A232" s="8"/>
      <c r="B232"/>
      <c r="C232" s="8"/>
      <c r="D232" s="49"/>
      <c r="E232" s="90"/>
      <c r="F232" s="90"/>
      <c r="G232" s="22"/>
      <c r="H232" s="18"/>
      <c r="I232" s="22"/>
    </row>
    <row r="233" spans="1:9" s="1" customFormat="1" ht="18" customHeight="1">
      <c r="A233" s="8"/>
      <c r="B233"/>
      <c r="C233" s="8"/>
      <c r="D233" s="49"/>
      <c r="E233" s="90"/>
      <c r="F233" s="90"/>
      <c r="G233" s="22"/>
      <c r="H233" s="18"/>
      <c r="I233" s="22"/>
    </row>
    <row r="234" spans="1:9" s="1" customFormat="1" ht="18" customHeight="1">
      <c r="A234" s="8"/>
      <c r="B234"/>
      <c r="C234" s="8"/>
      <c r="D234" s="49"/>
      <c r="E234" s="90"/>
      <c r="F234" s="90"/>
      <c r="G234" s="22"/>
      <c r="H234" s="18"/>
      <c r="I234" s="22"/>
    </row>
    <row r="235" spans="1:9" s="1" customFormat="1" ht="18" customHeight="1">
      <c r="A235" s="8"/>
      <c r="B235"/>
      <c r="C235" s="8"/>
      <c r="D235" s="49"/>
      <c r="E235" s="90"/>
      <c r="F235" s="90"/>
      <c r="G235" s="22"/>
      <c r="H235" s="18"/>
      <c r="I235" s="22"/>
    </row>
    <row r="236" spans="1:9" s="7" customFormat="1" ht="18" customHeight="1">
      <c r="A236" s="8"/>
      <c r="B236"/>
      <c r="C236" s="8"/>
      <c r="D236" s="49"/>
      <c r="E236" s="90"/>
      <c r="F236" s="90"/>
      <c r="G236" s="22"/>
      <c r="H236" s="18"/>
      <c r="I236" s="22"/>
    </row>
    <row r="237" spans="1:9" s="1" customFormat="1" ht="18" customHeight="1">
      <c r="A237" s="8"/>
      <c r="B237"/>
      <c r="C237" s="8"/>
      <c r="D237" s="49"/>
      <c r="E237" s="90"/>
      <c r="F237" s="90"/>
      <c r="G237" s="22"/>
      <c r="H237" s="18"/>
      <c r="I237" s="22"/>
    </row>
    <row r="238" spans="1:9" s="7" customFormat="1" ht="18" customHeight="1">
      <c r="A238" s="8"/>
      <c r="B238"/>
      <c r="C238" s="8"/>
      <c r="D238" s="49"/>
      <c r="E238" s="90"/>
      <c r="F238" s="90"/>
      <c r="G238" s="22"/>
      <c r="H238" s="18"/>
      <c r="I238" s="22"/>
    </row>
    <row r="239" spans="1:9" s="1" customFormat="1" ht="18" customHeight="1">
      <c r="A239" s="8"/>
      <c r="B239"/>
      <c r="C239" s="8"/>
      <c r="D239" s="49"/>
      <c r="E239" s="90"/>
      <c r="F239" s="90"/>
      <c r="G239" s="22"/>
      <c r="H239" s="18"/>
      <c r="I239" s="22"/>
    </row>
    <row r="240" spans="1:9" s="1" customFormat="1" ht="18" customHeight="1">
      <c r="A240" s="8"/>
      <c r="B240"/>
      <c r="C240" s="8"/>
      <c r="D240" s="49"/>
      <c r="E240" s="90"/>
      <c r="F240" s="90"/>
      <c r="G240" s="22"/>
      <c r="H240" s="18"/>
      <c r="I240" s="22"/>
    </row>
    <row r="241" spans="1:9" s="1" customFormat="1" ht="18" customHeight="1">
      <c r="A241" s="8"/>
      <c r="B241"/>
      <c r="C241" s="8"/>
      <c r="D241" s="49"/>
      <c r="E241" s="90"/>
      <c r="F241" s="90"/>
      <c r="G241" s="22"/>
      <c r="H241" s="18"/>
      <c r="I241" s="22"/>
    </row>
    <row r="242" spans="1:9" s="1" customFormat="1" ht="18" customHeight="1">
      <c r="A242" s="8"/>
      <c r="B242"/>
      <c r="C242" s="8"/>
      <c r="D242" s="49"/>
      <c r="E242" s="90"/>
      <c r="F242" s="90"/>
      <c r="G242" s="22"/>
      <c r="H242" s="18"/>
      <c r="I242" s="22"/>
    </row>
    <row r="243" spans="1:9" s="1" customFormat="1" ht="18" customHeight="1">
      <c r="A243" s="8"/>
      <c r="B243"/>
      <c r="C243" s="8"/>
      <c r="D243" s="49"/>
      <c r="E243" s="90"/>
      <c r="F243" s="90"/>
      <c r="G243" s="22"/>
      <c r="H243" s="18"/>
      <c r="I243" s="22"/>
    </row>
    <row r="244" spans="1:9" s="1" customFormat="1" ht="18" customHeight="1">
      <c r="A244" s="8"/>
      <c r="B244"/>
      <c r="C244" s="8"/>
      <c r="D244" s="49"/>
      <c r="E244" s="90"/>
      <c r="F244" s="90"/>
      <c r="G244" s="22"/>
      <c r="H244" s="18"/>
      <c r="I244" s="22"/>
    </row>
    <row r="245" spans="1:9" s="1" customFormat="1" ht="18" customHeight="1">
      <c r="A245" s="8"/>
      <c r="B245"/>
      <c r="C245" s="8"/>
      <c r="D245" s="49"/>
      <c r="E245" s="90"/>
      <c r="F245" s="90"/>
      <c r="G245" s="22"/>
      <c r="H245" s="18"/>
      <c r="I245" s="22"/>
    </row>
    <row r="246" spans="1:9" s="1" customFormat="1" ht="18" customHeight="1">
      <c r="A246" s="8"/>
      <c r="B246"/>
      <c r="C246" s="8"/>
      <c r="D246" s="49"/>
      <c r="E246" s="90"/>
      <c r="F246" s="90"/>
      <c r="G246" s="22"/>
      <c r="H246" s="18"/>
      <c r="I246" s="22"/>
    </row>
    <row r="247" spans="1:9" s="7" customFormat="1" ht="18" customHeight="1">
      <c r="A247" s="8"/>
      <c r="B247"/>
      <c r="C247" s="8"/>
      <c r="D247" s="49"/>
      <c r="E247" s="90"/>
      <c r="F247" s="90"/>
      <c r="G247" s="22"/>
      <c r="H247" s="18"/>
      <c r="I247" s="22"/>
    </row>
    <row r="248" spans="1:9" s="1" customFormat="1" ht="18" customHeight="1">
      <c r="A248" s="8"/>
      <c r="B248"/>
      <c r="C248" s="8"/>
      <c r="D248" s="49"/>
      <c r="E248" s="90"/>
      <c r="F248" s="90"/>
      <c r="G248" s="22"/>
      <c r="H248" s="18"/>
      <c r="I248" s="22"/>
    </row>
    <row r="249" spans="1:9" s="7" customFormat="1" ht="18" customHeight="1">
      <c r="A249" s="8"/>
      <c r="B249"/>
      <c r="C249" s="8"/>
      <c r="D249" s="49"/>
      <c r="E249" s="90"/>
      <c r="F249" s="90"/>
      <c r="G249" s="22"/>
      <c r="H249" s="18"/>
      <c r="I249" s="22"/>
    </row>
    <row r="250" spans="1:9" s="1" customFormat="1" ht="18" customHeight="1">
      <c r="A250" s="8"/>
      <c r="B250"/>
      <c r="C250" s="8"/>
      <c r="D250" s="49"/>
      <c r="E250" s="90"/>
      <c r="F250" s="90"/>
      <c r="G250" s="22"/>
      <c r="H250" s="18"/>
      <c r="I250" s="22"/>
    </row>
    <row r="251" spans="1:9" s="1" customFormat="1" ht="18" customHeight="1">
      <c r="A251" s="8"/>
      <c r="B251"/>
      <c r="C251" s="8"/>
      <c r="D251" s="49"/>
      <c r="E251" s="90"/>
      <c r="F251" s="90"/>
      <c r="G251" s="22"/>
      <c r="H251" s="18"/>
      <c r="I251" s="22"/>
    </row>
    <row r="252" spans="1:9" s="1" customFormat="1" ht="18" customHeight="1">
      <c r="A252" s="8"/>
      <c r="B252"/>
      <c r="C252" s="8"/>
      <c r="D252" s="49"/>
      <c r="E252" s="90"/>
      <c r="F252" s="90"/>
      <c r="G252" s="22"/>
      <c r="H252" s="18"/>
      <c r="I252" s="22"/>
    </row>
    <row r="253" spans="1:9" s="1" customFormat="1" ht="18" customHeight="1">
      <c r="A253" s="8"/>
      <c r="B253"/>
      <c r="C253" s="8"/>
      <c r="D253" s="49"/>
      <c r="E253" s="90"/>
      <c r="F253" s="90"/>
      <c r="G253" s="22"/>
      <c r="H253" s="18"/>
      <c r="I253" s="22"/>
    </row>
    <row r="254" spans="1:9" s="1" customFormat="1" ht="18" customHeight="1">
      <c r="A254" s="8"/>
      <c r="B254"/>
      <c r="C254" s="8"/>
      <c r="D254" s="49"/>
      <c r="E254" s="90"/>
      <c r="F254" s="90"/>
      <c r="G254" s="22"/>
      <c r="H254" s="18"/>
      <c r="I254" s="22"/>
    </row>
    <row r="255" spans="1:9" s="1" customFormat="1" ht="18" customHeight="1">
      <c r="A255" s="8"/>
      <c r="B255"/>
      <c r="C255" s="8"/>
      <c r="D255" s="49"/>
      <c r="E255" s="90"/>
      <c r="F255" s="90"/>
      <c r="G255" s="22"/>
      <c r="H255" s="18"/>
      <c r="I255" s="22"/>
    </row>
    <row r="256" spans="1:9" s="1" customFormat="1" ht="18" customHeight="1">
      <c r="A256" s="8"/>
      <c r="B256"/>
      <c r="C256" s="8"/>
      <c r="D256" s="49"/>
      <c r="E256" s="90"/>
      <c r="F256" s="90"/>
      <c r="G256" s="22"/>
      <c r="H256" s="18"/>
      <c r="I256" s="22"/>
    </row>
    <row r="257" spans="1:9" s="7" customFormat="1" ht="18" customHeight="1">
      <c r="A257" s="8"/>
      <c r="B257"/>
      <c r="C257" s="8"/>
      <c r="D257" s="49"/>
      <c r="E257" s="90"/>
      <c r="F257" s="90"/>
      <c r="G257" s="22"/>
      <c r="H257" s="18"/>
      <c r="I257" s="22"/>
    </row>
    <row r="258" spans="1:9" s="1" customFormat="1" ht="18" customHeight="1">
      <c r="A258" s="8"/>
      <c r="B258"/>
      <c r="C258" s="8"/>
      <c r="D258" s="49"/>
      <c r="E258" s="90"/>
      <c r="F258" s="90"/>
      <c r="G258" s="22"/>
      <c r="H258" s="18"/>
      <c r="I258" s="22"/>
    </row>
    <row r="259" spans="1:9" s="7" customFormat="1" ht="18" customHeight="1">
      <c r="A259" s="8"/>
      <c r="B259"/>
      <c r="C259" s="8"/>
      <c r="D259" s="49"/>
      <c r="E259" s="90"/>
      <c r="F259" s="90"/>
      <c r="G259" s="22"/>
      <c r="H259" s="18"/>
      <c r="I259" s="22"/>
    </row>
    <row r="260" spans="1:9" s="1" customFormat="1" ht="18" customHeight="1">
      <c r="A260" s="8"/>
      <c r="B260"/>
      <c r="C260" s="8"/>
      <c r="D260" s="49"/>
      <c r="E260" s="90"/>
      <c r="F260" s="90"/>
      <c r="G260" s="22"/>
      <c r="H260" s="18"/>
      <c r="I260" s="22"/>
    </row>
    <row r="261" spans="1:9" s="1" customFormat="1" ht="18" customHeight="1">
      <c r="A261" s="8"/>
      <c r="B261"/>
      <c r="C261" s="8"/>
      <c r="D261" s="49"/>
      <c r="E261" s="90"/>
      <c r="F261" s="90"/>
      <c r="G261" s="22"/>
      <c r="H261" s="18"/>
      <c r="I261" s="22"/>
    </row>
    <row r="262" spans="1:9" s="1" customFormat="1" ht="18" customHeight="1">
      <c r="A262" s="8"/>
      <c r="B262"/>
      <c r="C262" s="8"/>
      <c r="D262" s="49"/>
      <c r="E262" s="90"/>
      <c r="F262" s="90"/>
      <c r="G262" s="22"/>
      <c r="H262" s="18"/>
      <c r="I262" s="22"/>
    </row>
    <row r="263" spans="1:9" s="1" customFormat="1" ht="18" customHeight="1">
      <c r="A263" s="8"/>
      <c r="B263"/>
      <c r="C263" s="8"/>
      <c r="D263" s="49"/>
      <c r="E263" s="90"/>
      <c r="F263" s="90"/>
      <c r="G263" s="22"/>
      <c r="H263" s="18"/>
      <c r="I263" s="22"/>
    </row>
    <row r="264" spans="1:9" s="7" customFormat="1" ht="18" customHeight="1">
      <c r="A264" s="8"/>
      <c r="B264"/>
      <c r="C264" s="8"/>
      <c r="D264" s="49"/>
      <c r="E264" s="90"/>
      <c r="F264" s="90"/>
      <c r="G264" s="22"/>
      <c r="H264" s="18"/>
      <c r="I264" s="22"/>
    </row>
    <row r="265" spans="1:9" s="1" customFormat="1" ht="18" customHeight="1">
      <c r="A265" s="8"/>
      <c r="B265"/>
      <c r="C265" s="8"/>
      <c r="D265" s="49"/>
      <c r="E265" s="90"/>
      <c r="F265" s="90"/>
      <c r="G265" s="22"/>
      <c r="H265" s="18"/>
      <c r="I265" s="22"/>
    </row>
    <row r="266" spans="1:9" s="7" customFormat="1" ht="18" customHeight="1">
      <c r="A266" s="8"/>
      <c r="B266"/>
      <c r="C266" s="8"/>
      <c r="D266" s="49"/>
      <c r="E266" s="90"/>
      <c r="F266" s="90"/>
      <c r="G266" s="22"/>
      <c r="H266" s="18"/>
      <c r="I266" s="22"/>
    </row>
    <row r="267" spans="1:9" s="1" customFormat="1" ht="18" customHeight="1">
      <c r="A267" s="8"/>
      <c r="B267"/>
      <c r="C267" s="8"/>
      <c r="D267" s="49"/>
      <c r="E267" s="90"/>
      <c r="F267" s="90"/>
      <c r="G267" s="22"/>
      <c r="H267" s="18"/>
      <c r="I267" s="22"/>
    </row>
    <row r="268" spans="1:9" s="1" customFormat="1" ht="18" customHeight="1">
      <c r="A268" s="8"/>
      <c r="B268"/>
      <c r="C268" s="8"/>
      <c r="D268" s="49"/>
      <c r="E268" s="90"/>
      <c r="F268" s="90"/>
      <c r="G268" s="22"/>
      <c r="H268" s="18"/>
      <c r="I268" s="22"/>
    </row>
    <row r="269" spans="1:9" s="1" customFormat="1" ht="18" customHeight="1">
      <c r="A269" s="8"/>
      <c r="B269"/>
      <c r="C269" s="8"/>
      <c r="D269" s="49"/>
      <c r="E269" s="90"/>
      <c r="F269" s="90"/>
      <c r="G269" s="22"/>
      <c r="H269" s="18"/>
      <c r="I269" s="22"/>
    </row>
    <row r="270" spans="1:9" s="1" customFormat="1" ht="18" customHeight="1">
      <c r="A270" s="8"/>
      <c r="B270"/>
      <c r="C270" s="8"/>
      <c r="D270" s="49"/>
      <c r="E270" s="90"/>
      <c r="F270" s="90"/>
      <c r="G270" s="22"/>
      <c r="H270" s="18"/>
      <c r="I270" s="22"/>
    </row>
    <row r="271" spans="1:9" s="1" customFormat="1" ht="18" customHeight="1">
      <c r="A271" s="8"/>
      <c r="B271"/>
      <c r="C271" s="8"/>
      <c r="D271" s="49"/>
      <c r="E271" s="90"/>
      <c r="F271" s="90"/>
      <c r="G271" s="22"/>
      <c r="H271" s="18"/>
      <c r="I271" s="22"/>
    </row>
    <row r="272" spans="1:9" s="1" customFormat="1" ht="18" customHeight="1">
      <c r="A272" s="8"/>
      <c r="B272"/>
      <c r="C272" s="8"/>
      <c r="D272" s="49"/>
      <c r="E272" s="90"/>
      <c r="F272" s="90"/>
      <c r="G272" s="22"/>
      <c r="H272" s="18"/>
      <c r="I272" s="22"/>
    </row>
    <row r="273" spans="1:9" s="1" customFormat="1" ht="18" customHeight="1">
      <c r="A273" s="8"/>
      <c r="B273"/>
      <c r="C273" s="8"/>
      <c r="D273" s="49"/>
      <c r="E273" s="90"/>
      <c r="F273" s="90"/>
      <c r="G273" s="22"/>
      <c r="H273" s="18"/>
      <c r="I273" s="22"/>
    </row>
    <row r="274" spans="1:9" s="7" customFormat="1" ht="18" customHeight="1">
      <c r="A274" s="8"/>
      <c r="B274"/>
      <c r="C274" s="8"/>
      <c r="D274" s="49"/>
      <c r="E274" s="90"/>
      <c r="F274" s="90"/>
      <c r="G274" s="22"/>
      <c r="H274" s="18"/>
      <c r="I274" s="22"/>
    </row>
    <row r="275" spans="1:9" s="51" customFormat="1" ht="18" customHeight="1">
      <c r="A275" s="8"/>
      <c r="B275"/>
      <c r="C275" s="8"/>
      <c r="D275" s="49"/>
      <c r="E275" s="90"/>
      <c r="F275" s="90"/>
      <c r="G275" s="22"/>
      <c r="H275" s="18"/>
      <c r="I275" s="22"/>
    </row>
    <row r="276" spans="1:9" s="51" customFormat="1" ht="18" customHeight="1">
      <c r="A276" s="8"/>
      <c r="B276"/>
      <c r="C276" s="8"/>
      <c r="D276" s="49"/>
      <c r="E276" s="90"/>
      <c r="F276" s="90"/>
      <c r="G276" s="22"/>
      <c r="H276" s="18"/>
      <c r="I276" s="22"/>
    </row>
    <row r="277" spans="1:9" s="51" customFormat="1" ht="18" customHeight="1">
      <c r="A277" s="8"/>
      <c r="B277"/>
      <c r="C277" s="8"/>
      <c r="D277" s="49"/>
      <c r="E277" s="90"/>
      <c r="F277" s="90"/>
      <c r="G277" s="22"/>
      <c r="H277" s="18"/>
      <c r="I277" s="22"/>
    </row>
    <row r="278" spans="1:9" s="51" customFormat="1" ht="18" customHeight="1">
      <c r="A278" s="8"/>
      <c r="B278"/>
      <c r="C278" s="8"/>
      <c r="D278" s="49"/>
      <c r="E278" s="90"/>
      <c r="F278" s="90"/>
      <c r="G278" s="22"/>
      <c r="H278" s="18"/>
      <c r="I278" s="22"/>
    </row>
    <row r="279" spans="1:9" s="51" customFormat="1" ht="18" customHeight="1">
      <c r="A279" s="8"/>
      <c r="B279"/>
      <c r="C279" s="8"/>
      <c r="D279" s="49"/>
      <c r="E279" s="90"/>
      <c r="F279" s="90"/>
      <c r="G279" s="22"/>
      <c r="H279" s="18"/>
      <c r="I279" s="22"/>
    </row>
    <row r="280" spans="1:9" s="52" customFormat="1" ht="18" customHeight="1">
      <c r="A280" s="8"/>
      <c r="B280"/>
      <c r="C280" s="8"/>
      <c r="D280" s="49"/>
      <c r="E280" s="90"/>
      <c r="F280" s="90"/>
      <c r="G280" s="22"/>
      <c r="H280" s="18"/>
      <c r="I280" s="22"/>
    </row>
    <row r="281" spans="1:9" s="51" customFormat="1" ht="18" customHeight="1">
      <c r="A281" s="8"/>
      <c r="B281"/>
      <c r="C281" s="8"/>
      <c r="D281" s="49"/>
      <c r="E281" s="90"/>
      <c r="F281" s="90"/>
      <c r="G281" s="22"/>
      <c r="H281" s="18"/>
      <c r="I281" s="22"/>
    </row>
    <row r="282" spans="1:9" s="52" customFormat="1" ht="18" customHeight="1">
      <c r="A282" s="8"/>
      <c r="B282"/>
      <c r="C282" s="8"/>
      <c r="D282" s="49"/>
      <c r="E282" s="90"/>
      <c r="F282" s="90"/>
      <c r="G282" s="22"/>
      <c r="H282" s="18"/>
      <c r="I282" s="22"/>
    </row>
    <row r="283" spans="1:9" s="1" customFormat="1" ht="18" customHeight="1">
      <c r="A283" s="8"/>
      <c r="B283"/>
      <c r="C283" s="8"/>
      <c r="D283" s="49"/>
      <c r="E283" s="90"/>
      <c r="F283" s="90"/>
      <c r="G283" s="22"/>
      <c r="H283" s="18"/>
      <c r="I283" s="22"/>
    </row>
    <row r="284" spans="1:9" s="1" customFormat="1" ht="18" customHeight="1">
      <c r="A284" s="8"/>
      <c r="B284"/>
      <c r="C284" s="8"/>
      <c r="D284" s="49"/>
      <c r="E284" s="90"/>
      <c r="F284" s="90"/>
      <c r="G284" s="22"/>
      <c r="H284" s="18"/>
      <c r="I284" s="22"/>
    </row>
    <row r="285" spans="1:9" s="1" customFormat="1" ht="18" customHeight="1">
      <c r="A285" s="8"/>
      <c r="B285"/>
      <c r="C285" s="8"/>
      <c r="D285" s="49"/>
      <c r="E285" s="90"/>
      <c r="F285" s="90"/>
      <c r="G285" s="22"/>
      <c r="H285" s="18"/>
      <c r="I285" s="22"/>
    </row>
    <row r="286" spans="1:9" s="7" customFormat="1" ht="18" customHeight="1">
      <c r="A286" s="8"/>
      <c r="B286"/>
      <c r="C286" s="8"/>
      <c r="D286" s="49"/>
      <c r="E286" s="90"/>
      <c r="F286" s="90"/>
      <c r="G286" s="22"/>
      <c r="H286" s="18"/>
      <c r="I286" s="22"/>
    </row>
    <row r="287" spans="1:9" s="1" customFormat="1" ht="18" customHeight="1">
      <c r="A287" s="8"/>
      <c r="B287"/>
      <c r="C287" s="8"/>
      <c r="D287" s="49"/>
      <c r="E287" s="90"/>
      <c r="F287" s="90"/>
      <c r="G287" s="22"/>
      <c r="H287" s="18"/>
      <c r="I287" s="22"/>
    </row>
    <row r="288" spans="1:9" s="52" customFormat="1" ht="18" customHeight="1">
      <c r="A288" s="8"/>
      <c r="B288"/>
      <c r="C288" s="8"/>
      <c r="D288" s="49"/>
      <c r="E288" s="90"/>
      <c r="F288" s="90"/>
      <c r="G288" s="22"/>
      <c r="H288" s="18"/>
      <c r="I288" s="22"/>
    </row>
    <row r="289" spans="1:9" s="52" customFormat="1" ht="18" customHeight="1">
      <c r="A289" s="8"/>
      <c r="B289"/>
      <c r="C289" s="8"/>
      <c r="D289" s="49"/>
      <c r="E289" s="90"/>
      <c r="F289" s="90"/>
      <c r="G289" s="22"/>
      <c r="H289" s="18"/>
      <c r="I289" s="22"/>
    </row>
    <row r="290" spans="1:9" s="52" customFormat="1" ht="18" customHeight="1">
      <c r="A290" s="8"/>
      <c r="B290"/>
      <c r="C290" s="8"/>
      <c r="D290" s="49"/>
      <c r="E290" s="90"/>
      <c r="F290" s="90"/>
      <c r="G290" s="22"/>
      <c r="H290" s="18"/>
      <c r="I290" s="22"/>
    </row>
    <row r="291" spans="1:9" s="1" customFormat="1" ht="18" customHeight="1">
      <c r="A291" s="8"/>
      <c r="B291"/>
      <c r="C291" s="8"/>
      <c r="D291" s="49"/>
      <c r="E291" s="90"/>
      <c r="F291" s="90"/>
      <c r="G291" s="22"/>
      <c r="H291" s="18"/>
      <c r="I291" s="22"/>
    </row>
    <row r="292" spans="1:9" s="52" customFormat="1" ht="18" customHeight="1">
      <c r="A292" s="8"/>
      <c r="B292"/>
      <c r="C292" s="8"/>
      <c r="D292" s="49"/>
      <c r="E292" s="90"/>
      <c r="F292" s="90"/>
      <c r="G292" s="22"/>
      <c r="H292" s="18"/>
      <c r="I292" s="22"/>
    </row>
    <row r="293" spans="1:9" s="52" customFormat="1" ht="18" customHeight="1">
      <c r="A293" s="8"/>
      <c r="B293"/>
      <c r="C293" s="8"/>
      <c r="D293" s="49"/>
      <c r="E293" s="90"/>
      <c r="F293" s="90"/>
      <c r="G293" s="22"/>
      <c r="H293" s="18"/>
      <c r="I293" s="22"/>
    </row>
    <row r="294" spans="1:9" s="52" customFormat="1" ht="18" customHeight="1">
      <c r="A294" s="8"/>
      <c r="B294"/>
      <c r="C294" s="8"/>
      <c r="D294" s="49"/>
      <c r="E294" s="90"/>
      <c r="F294" s="90"/>
      <c r="G294" s="22"/>
      <c r="H294" s="18"/>
      <c r="I294" s="22"/>
    </row>
    <row r="295" spans="1:9" s="1" customFormat="1" ht="18" customHeight="1">
      <c r="A295" s="8"/>
      <c r="B295"/>
      <c r="C295" s="8"/>
      <c r="D295" s="49"/>
      <c r="E295" s="90"/>
      <c r="F295" s="90"/>
      <c r="G295" s="22"/>
      <c r="H295" s="18"/>
      <c r="I295" s="22"/>
    </row>
    <row r="296" spans="1:9" s="1" customFormat="1" ht="18" customHeight="1">
      <c r="A296" s="8"/>
      <c r="B296"/>
      <c r="C296" s="8"/>
      <c r="D296" s="49"/>
      <c r="E296" s="90"/>
      <c r="F296" s="90"/>
      <c r="G296" s="22"/>
      <c r="H296" s="18"/>
      <c r="I296" s="22"/>
    </row>
    <row r="297" spans="1:9" s="1" customFormat="1" ht="15.75">
      <c r="A297" s="8"/>
      <c r="B297"/>
      <c r="C297" s="8"/>
      <c r="D297" s="49"/>
      <c r="E297" s="90"/>
      <c r="F297" s="90"/>
      <c r="G297" s="22"/>
      <c r="H297" s="18"/>
      <c r="I297" s="22"/>
    </row>
    <row r="298" spans="1:9" s="1" customFormat="1" ht="15.75">
      <c r="A298" s="8"/>
      <c r="B298"/>
      <c r="C298" s="8"/>
      <c r="D298" s="49"/>
      <c r="E298" s="90"/>
      <c r="F298" s="90"/>
      <c r="G298" s="22"/>
      <c r="H298" s="18"/>
      <c r="I298" s="22"/>
    </row>
    <row r="299" spans="1:9" s="1" customFormat="1" ht="15.75">
      <c r="A299" s="8"/>
      <c r="B299"/>
      <c r="C299" s="8"/>
      <c r="D299" s="49"/>
      <c r="E299" s="90"/>
      <c r="F299" s="90"/>
      <c r="G299" s="22"/>
      <c r="H299" s="18"/>
      <c r="I299" s="22"/>
    </row>
    <row r="300" spans="1:9" s="1" customFormat="1" ht="15.75">
      <c r="A300" s="8"/>
      <c r="B300"/>
      <c r="C300" s="8"/>
      <c r="D300" s="49"/>
      <c r="E300" s="90"/>
      <c r="F300" s="90"/>
      <c r="G300" s="22"/>
      <c r="H300" s="18"/>
      <c r="I300" s="22"/>
    </row>
  </sheetData>
  <sheetProtection password="C959" sheet="1" objects="1" scenarios="1"/>
  <mergeCells count="5">
    <mergeCell ref="A4:I4"/>
    <mergeCell ref="A1:I1"/>
    <mergeCell ref="A2:I2"/>
    <mergeCell ref="A3:I3"/>
    <mergeCell ref="E214:I214"/>
  </mergeCells>
  <printOptions horizontalCentered="1"/>
  <pageMargins left="0" right="0" top="0.1968503937007874" bottom="0" header="0.1968503937007874" footer="0"/>
  <pageSetup horizontalDpi="600" verticalDpi="600" orientation="landscape" paperSize="9" scale="61" r:id="rId1"/>
  <rowBreaks count="5" manualBreakCount="5">
    <brk id="50" max="9" man="1"/>
    <brk id="100" max="9" man="1"/>
    <brk id="153" max="9" man="1"/>
    <brk id="202" max="9" man="1"/>
    <brk id="2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38"/>
  <sheetViews>
    <sheetView view="pageBreakPreview" zoomScale="68" zoomScaleSheetLayoutView="68" zoomScalePageLayoutView="0" workbookViewId="0" topLeftCell="A1">
      <pane ySplit="6" topLeftCell="A169" activePane="bottomLeft" state="frozen"/>
      <selection pane="topLeft" activeCell="A1" sqref="A1"/>
      <selection pane="bottomLeft" activeCell="B219" sqref="B219"/>
    </sheetView>
  </sheetViews>
  <sheetFormatPr defaultColWidth="9.140625" defaultRowHeight="15"/>
  <cols>
    <col min="1" max="1" width="12.7109375" style="8" customWidth="1"/>
    <col min="2" max="2" width="57.28125" style="0" customWidth="1"/>
    <col min="3" max="4" width="14.7109375" style="79" customWidth="1"/>
    <col min="5" max="5" width="17.7109375" style="79" customWidth="1"/>
    <col min="6" max="6" width="13.7109375" style="177" customWidth="1"/>
    <col min="7" max="7" width="13.7109375" style="176" customWidth="1"/>
    <col min="8" max="10" width="13.7109375" style="177" customWidth="1"/>
    <col min="11" max="11" width="17.7109375" style="69" customWidth="1"/>
  </cols>
  <sheetData>
    <row r="1" spans="1:11" ht="18" customHeight="1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8" customHeight="1">
      <c r="A2" s="258" t="s">
        <v>372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8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18" customHeight="1" thickBo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</row>
    <row r="5" spans="1:11" s="4" customFormat="1" ht="18" customHeight="1" thickBot="1" thickTop="1">
      <c r="A5" s="5" t="s">
        <v>0</v>
      </c>
      <c r="B5" s="6" t="s">
        <v>1</v>
      </c>
      <c r="C5" s="19" t="s">
        <v>4</v>
      </c>
      <c r="D5" s="19" t="s">
        <v>5</v>
      </c>
      <c r="E5" s="19" t="s">
        <v>6</v>
      </c>
      <c r="F5" s="195" t="s">
        <v>49</v>
      </c>
      <c r="G5" s="196"/>
      <c r="H5" s="196"/>
      <c r="I5" s="196"/>
      <c r="J5" s="196"/>
      <c r="K5" s="63" t="s">
        <v>6</v>
      </c>
    </row>
    <row r="6" spans="1:11" s="4" customFormat="1" ht="18" customHeight="1" thickBot="1" thickTop="1">
      <c r="A6" s="197"/>
      <c r="B6" s="198"/>
      <c r="C6" s="198"/>
      <c r="D6" s="198"/>
      <c r="E6" s="198"/>
      <c r="F6" s="166">
        <v>1</v>
      </c>
      <c r="G6" s="166">
        <v>2</v>
      </c>
      <c r="H6" s="166">
        <v>3</v>
      </c>
      <c r="I6" s="166">
        <v>4</v>
      </c>
      <c r="J6" s="166">
        <v>5</v>
      </c>
      <c r="K6" s="165"/>
    </row>
    <row r="7" spans="1:11" s="51" customFormat="1" ht="18" customHeight="1">
      <c r="A7" s="9" t="s">
        <v>9</v>
      </c>
      <c r="B7" s="199" t="s">
        <v>10</v>
      </c>
      <c r="C7" s="200"/>
      <c r="D7" s="200"/>
      <c r="E7" s="201"/>
      <c r="F7" s="167"/>
      <c r="G7" s="167"/>
      <c r="H7" s="167"/>
      <c r="I7" s="167"/>
      <c r="J7" s="167"/>
      <c r="K7" s="64"/>
    </row>
    <row r="8" spans="1:11" s="52" customFormat="1" ht="18" customHeight="1">
      <c r="A8" s="10" t="s">
        <v>60</v>
      </c>
      <c r="B8" s="28" t="s">
        <v>24</v>
      </c>
      <c r="C8" s="70">
        <f>Planilha!E7</f>
        <v>0</v>
      </c>
      <c r="D8" s="70">
        <f>Planilha!F7</f>
        <v>0</v>
      </c>
      <c r="E8" s="70">
        <f>Planilha!G7*(1+Planilha!H7)</f>
        <v>0</v>
      </c>
      <c r="F8" s="245"/>
      <c r="G8" s="245"/>
      <c r="H8" s="245"/>
      <c r="I8" s="245"/>
      <c r="J8" s="245"/>
      <c r="K8" s="72">
        <f>J8+I8+H8+G8+F8</f>
        <v>0</v>
      </c>
    </row>
    <row r="9" spans="1:11" s="52" customFormat="1" ht="18" customHeight="1">
      <c r="A9" s="10" t="s">
        <v>61</v>
      </c>
      <c r="B9" s="28" t="s">
        <v>25</v>
      </c>
      <c r="C9" s="70">
        <f>Planilha!E8</f>
        <v>0</v>
      </c>
      <c r="D9" s="70">
        <f>Planilha!F8</f>
        <v>0</v>
      </c>
      <c r="E9" s="70">
        <f>Planilha!G8*(1+Planilha!H8)</f>
        <v>0</v>
      </c>
      <c r="F9" s="245"/>
      <c r="G9" s="245"/>
      <c r="H9" s="245"/>
      <c r="I9" s="245"/>
      <c r="J9" s="245"/>
      <c r="K9" s="72">
        <f aca="true" t="shared" si="0" ref="K9:K14">J9+I9+H9+G9+F9</f>
        <v>0</v>
      </c>
    </row>
    <row r="10" spans="1:11" s="52" customFormat="1" ht="18" customHeight="1">
      <c r="A10" s="10" t="s">
        <v>62</v>
      </c>
      <c r="B10" s="114" t="s">
        <v>162</v>
      </c>
      <c r="C10" s="70">
        <f>Planilha!E9</f>
        <v>0</v>
      </c>
      <c r="D10" s="70">
        <f>Planilha!F9</f>
        <v>0</v>
      </c>
      <c r="E10" s="70">
        <f>Planilha!G9*(1+Planilha!H9)</f>
        <v>0</v>
      </c>
      <c r="F10" s="245"/>
      <c r="G10" s="245"/>
      <c r="H10" s="245"/>
      <c r="I10" s="245"/>
      <c r="J10" s="245"/>
      <c r="K10" s="72">
        <f t="shared" si="0"/>
        <v>0</v>
      </c>
    </row>
    <row r="11" spans="1:11" s="52" customFormat="1" ht="18" customHeight="1">
      <c r="A11" s="10" t="s">
        <v>63</v>
      </c>
      <c r="B11" s="114" t="s">
        <v>163</v>
      </c>
      <c r="C11" s="70">
        <f>Planilha!E10</f>
        <v>0</v>
      </c>
      <c r="D11" s="70">
        <f>Planilha!F10</f>
        <v>0</v>
      </c>
      <c r="E11" s="70">
        <f>Planilha!G10*(1+Planilha!H10)</f>
        <v>0</v>
      </c>
      <c r="F11" s="245"/>
      <c r="G11" s="245"/>
      <c r="H11" s="245"/>
      <c r="I11" s="245"/>
      <c r="J11" s="245"/>
      <c r="K11" s="72">
        <f t="shared" si="0"/>
        <v>0</v>
      </c>
    </row>
    <row r="12" spans="1:11" s="52" customFormat="1" ht="18" customHeight="1">
      <c r="A12" s="10" t="s">
        <v>167</v>
      </c>
      <c r="B12" s="114" t="s">
        <v>164</v>
      </c>
      <c r="C12" s="70">
        <f>Planilha!E11</f>
        <v>0</v>
      </c>
      <c r="D12" s="70">
        <f>Planilha!F11</f>
        <v>0</v>
      </c>
      <c r="E12" s="70">
        <f>Planilha!G11*(1+Planilha!H11)</f>
        <v>0</v>
      </c>
      <c r="F12" s="245"/>
      <c r="G12" s="245"/>
      <c r="H12" s="245"/>
      <c r="I12" s="245"/>
      <c r="J12" s="245"/>
      <c r="K12" s="72">
        <f t="shared" si="0"/>
        <v>0</v>
      </c>
    </row>
    <row r="13" spans="1:11" s="52" customFormat="1" ht="18" customHeight="1">
      <c r="A13" s="10" t="s">
        <v>169</v>
      </c>
      <c r="B13" s="114" t="s">
        <v>166</v>
      </c>
      <c r="C13" s="70">
        <f>Planilha!E12</f>
        <v>0</v>
      </c>
      <c r="D13" s="70">
        <f>Planilha!F12</f>
        <v>0</v>
      </c>
      <c r="E13" s="70">
        <f>Planilha!G12*(1+Planilha!H12)</f>
        <v>0</v>
      </c>
      <c r="F13" s="245"/>
      <c r="G13" s="245"/>
      <c r="H13" s="245"/>
      <c r="I13" s="245"/>
      <c r="J13" s="245"/>
      <c r="K13" s="72">
        <f t="shared" si="0"/>
        <v>0</v>
      </c>
    </row>
    <row r="14" spans="1:11" s="52" customFormat="1" ht="18" customHeight="1">
      <c r="A14" s="10" t="s">
        <v>170</v>
      </c>
      <c r="B14" s="114" t="s">
        <v>168</v>
      </c>
      <c r="C14" s="70">
        <f>Planilha!E13</f>
        <v>0</v>
      </c>
      <c r="D14" s="70">
        <f>Planilha!F13</f>
        <v>0</v>
      </c>
      <c r="E14" s="70">
        <f>Planilha!G13*(1+Planilha!H13)</f>
        <v>0</v>
      </c>
      <c r="F14" s="245"/>
      <c r="G14" s="245"/>
      <c r="H14" s="245"/>
      <c r="I14" s="245"/>
      <c r="J14" s="245"/>
      <c r="K14" s="72">
        <f t="shared" si="0"/>
        <v>0</v>
      </c>
    </row>
    <row r="15" spans="1:11" s="51" customFormat="1" ht="18" customHeight="1">
      <c r="A15" s="9"/>
      <c r="B15" s="24" t="s">
        <v>11</v>
      </c>
      <c r="C15" s="62">
        <f>SUMPRODUCT(Planilha!D7:D13,Planilha!E7:E13,(1+Planilha!H7:H13))</f>
        <v>0</v>
      </c>
      <c r="D15" s="62">
        <f>SUMPRODUCT(Planilha!D7:D13,Planilha!F7:F13,(1+Planilha!H7:H13))</f>
        <v>0</v>
      </c>
      <c r="E15" s="62">
        <f>SUM(E8:E14)</f>
        <v>0</v>
      </c>
      <c r="F15" s="62">
        <f>SUMPRODUCT(F8:F14,E8:E14)</f>
        <v>0</v>
      </c>
      <c r="G15" s="62">
        <f>SUMPRODUCT(G8:G14,E8:E14)</f>
        <v>0</v>
      </c>
      <c r="H15" s="62">
        <f>SUMPRODUCT(H8:H14,E8:E14)</f>
        <v>0</v>
      </c>
      <c r="I15" s="62">
        <f>SUMPRODUCT(I8:I14,E8:E14)</f>
        <v>0</v>
      </c>
      <c r="J15" s="62">
        <f>SUMPRODUCT(J8:J14,E8:E14)</f>
        <v>0</v>
      </c>
      <c r="K15" s="73">
        <f>J15+I15+H15+G15+F15</f>
        <v>0</v>
      </c>
    </row>
    <row r="16" spans="1:11" s="51" customFormat="1" ht="18" customHeight="1">
      <c r="A16" s="9"/>
      <c r="B16" s="24"/>
      <c r="C16" s="62"/>
      <c r="D16" s="62"/>
      <c r="E16" s="62"/>
      <c r="F16" s="62"/>
      <c r="G16" s="62"/>
      <c r="H16" s="62"/>
      <c r="I16" s="62"/>
      <c r="J16" s="62"/>
      <c r="K16" s="73"/>
    </row>
    <row r="17" spans="1:11" s="51" customFormat="1" ht="18" customHeight="1">
      <c r="A17" s="9" t="s">
        <v>17</v>
      </c>
      <c r="B17" s="202" t="s">
        <v>123</v>
      </c>
      <c r="C17" s="203"/>
      <c r="D17" s="203"/>
      <c r="E17" s="204"/>
      <c r="F17" s="62"/>
      <c r="G17" s="62"/>
      <c r="H17" s="62"/>
      <c r="I17" s="62"/>
      <c r="J17" s="62"/>
      <c r="K17" s="73"/>
    </row>
    <row r="18" spans="1:11" s="51" customFormat="1" ht="18" customHeight="1">
      <c r="A18" s="10" t="s">
        <v>64</v>
      </c>
      <c r="B18" s="38" t="s">
        <v>124</v>
      </c>
      <c r="C18" s="70">
        <f>Planilha!E17</f>
        <v>0</v>
      </c>
      <c r="D18" s="70">
        <f>Planilha!F17</f>
        <v>0</v>
      </c>
      <c r="E18" s="70">
        <f>Planilha!G17*(1+Planilha!H17)</f>
        <v>0</v>
      </c>
      <c r="F18" s="245"/>
      <c r="G18" s="245"/>
      <c r="H18" s="245"/>
      <c r="I18" s="245"/>
      <c r="J18" s="245"/>
      <c r="K18" s="72">
        <f>J18+I18+H18+G18+F18</f>
        <v>0</v>
      </c>
    </row>
    <row r="19" spans="1:11" s="51" customFormat="1" ht="18" customHeight="1">
      <c r="A19" s="10" t="s">
        <v>126</v>
      </c>
      <c r="B19" s="106" t="s">
        <v>127</v>
      </c>
      <c r="C19" s="70">
        <f>Planilha!E18</f>
        <v>0</v>
      </c>
      <c r="D19" s="70">
        <f>Planilha!F18</f>
        <v>0</v>
      </c>
      <c r="E19" s="70">
        <f>Planilha!G18*(1+Planilha!H18)</f>
        <v>0</v>
      </c>
      <c r="F19" s="245"/>
      <c r="G19" s="245"/>
      <c r="H19" s="245"/>
      <c r="I19" s="245"/>
      <c r="J19" s="245"/>
      <c r="K19" s="72">
        <f>J19+I19+H19+G19+F19</f>
        <v>0</v>
      </c>
    </row>
    <row r="20" spans="1:11" s="51" customFormat="1" ht="18" customHeight="1">
      <c r="A20" s="10" t="s">
        <v>128</v>
      </c>
      <c r="B20" s="106" t="s">
        <v>129</v>
      </c>
      <c r="C20" s="70">
        <f>Planilha!E19</f>
        <v>0</v>
      </c>
      <c r="D20" s="70">
        <f>Planilha!F19</f>
        <v>0</v>
      </c>
      <c r="E20" s="70">
        <f>Planilha!G19*(1+Planilha!H19)</f>
        <v>0</v>
      </c>
      <c r="F20" s="245"/>
      <c r="G20" s="245"/>
      <c r="H20" s="245"/>
      <c r="I20" s="245"/>
      <c r="J20" s="245"/>
      <c r="K20" s="72">
        <f>J20+I20+H20+G20+F20</f>
        <v>0</v>
      </c>
    </row>
    <row r="21" spans="1:11" s="51" customFormat="1" ht="18" customHeight="1">
      <c r="A21" s="10" t="s">
        <v>130</v>
      </c>
      <c r="B21" s="106" t="s">
        <v>131</v>
      </c>
      <c r="C21" s="70">
        <f>Planilha!E20</f>
        <v>0</v>
      </c>
      <c r="D21" s="70">
        <f>Planilha!F20</f>
        <v>0</v>
      </c>
      <c r="E21" s="70">
        <f>Planilha!G20*(1+Planilha!H20)</f>
        <v>0</v>
      </c>
      <c r="F21" s="245"/>
      <c r="G21" s="245"/>
      <c r="H21" s="245"/>
      <c r="I21" s="245"/>
      <c r="J21" s="245"/>
      <c r="K21" s="72">
        <f>J21+I21+H21+G21+F21</f>
        <v>0</v>
      </c>
    </row>
    <row r="22" spans="1:11" s="51" customFormat="1" ht="18" customHeight="1">
      <c r="A22" s="9"/>
      <c r="B22" s="24" t="s">
        <v>11</v>
      </c>
      <c r="C22" s="62">
        <f>SUMPRODUCT(Planilha!D17:D20,Planilha!E17:E20,(1+Planilha!H17:H20))</f>
        <v>0</v>
      </c>
      <c r="D22" s="62">
        <f>SUMPRODUCT(Planilha!D17:D20,Planilha!F17:F20,(1+Planilha!H17:H20))</f>
        <v>0</v>
      </c>
      <c r="E22" s="62">
        <f>SUM(E18:E21)</f>
        <v>0</v>
      </c>
      <c r="F22" s="62">
        <f>SUMPRODUCT(F18:F21,E18:E21)</f>
        <v>0</v>
      </c>
      <c r="G22" s="62">
        <f>SUMPRODUCT(G18:G21,E18:E21)</f>
        <v>0</v>
      </c>
      <c r="H22" s="62">
        <f>SUMPRODUCT(H18:H21,E18:E21)</f>
        <v>0</v>
      </c>
      <c r="I22" s="62">
        <f>SUMPRODUCT(I18:I21,E18:E21)</f>
        <v>0</v>
      </c>
      <c r="J22" s="62">
        <f>SUMPRODUCT(J18:J21,E18:E21)</f>
        <v>0</v>
      </c>
      <c r="K22" s="73">
        <f>J22+I22+H22+G22+F22</f>
        <v>0</v>
      </c>
    </row>
    <row r="23" spans="1:11" s="51" customFormat="1" ht="18" customHeight="1">
      <c r="A23" s="9"/>
      <c r="B23" s="24"/>
      <c r="C23" s="62"/>
      <c r="D23" s="62"/>
      <c r="E23" s="62"/>
      <c r="F23" s="62"/>
      <c r="G23" s="62"/>
      <c r="H23" s="62"/>
      <c r="I23" s="62"/>
      <c r="J23" s="62"/>
      <c r="K23" s="73"/>
    </row>
    <row r="24" spans="1:11" s="51" customFormat="1" ht="18.75" customHeight="1">
      <c r="A24" s="9" t="s">
        <v>22</v>
      </c>
      <c r="B24" s="39" t="s">
        <v>27</v>
      </c>
      <c r="C24" s="78"/>
      <c r="D24" s="78"/>
      <c r="E24" s="78"/>
      <c r="F24" s="170"/>
      <c r="G24" s="170"/>
      <c r="H24" s="170"/>
      <c r="I24" s="170"/>
      <c r="J24" s="170"/>
      <c r="K24" s="67"/>
    </row>
    <row r="25" spans="1:11" s="51" customFormat="1" ht="18.75" customHeight="1">
      <c r="A25" s="117" t="s">
        <v>65</v>
      </c>
      <c r="B25" s="28" t="s">
        <v>28</v>
      </c>
      <c r="C25" s="74">
        <f>Planilha!E24</f>
        <v>0</v>
      </c>
      <c r="D25" s="74">
        <f>Planilha!F24</f>
        <v>0</v>
      </c>
      <c r="E25" s="70">
        <f>Planilha!G24*(1+Planilha!H24)</f>
        <v>0</v>
      </c>
      <c r="F25" s="245"/>
      <c r="G25" s="245"/>
      <c r="H25" s="245"/>
      <c r="I25" s="245"/>
      <c r="J25" s="245"/>
      <c r="K25" s="72">
        <f>J25+I25+H25+G25+F25</f>
        <v>0</v>
      </c>
    </row>
    <row r="26" spans="1:11" s="51" customFormat="1" ht="18.75" customHeight="1">
      <c r="A26" s="117" t="s">
        <v>172</v>
      </c>
      <c r="B26" s="118" t="s">
        <v>171</v>
      </c>
      <c r="C26" s="74">
        <f>Planilha!E25</f>
        <v>0</v>
      </c>
      <c r="D26" s="74">
        <f>Planilha!F25</f>
        <v>0</v>
      </c>
      <c r="E26" s="70">
        <f>Planilha!G25*(1+Planilha!H25)</f>
        <v>0</v>
      </c>
      <c r="F26" s="245"/>
      <c r="G26" s="245"/>
      <c r="H26" s="245"/>
      <c r="I26" s="245"/>
      <c r="J26" s="245"/>
      <c r="K26" s="72">
        <f>J26+I26+H26+G26+F26</f>
        <v>0</v>
      </c>
    </row>
    <row r="27" spans="1:11" s="51" customFormat="1" ht="18.75" customHeight="1">
      <c r="A27" s="9"/>
      <c r="B27" s="39" t="s">
        <v>11</v>
      </c>
      <c r="C27" s="78">
        <f>SUMPRODUCT(Planilha!D24:D25,Planilha!E24:E25,(1+Planilha!H24:H25))</f>
        <v>0</v>
      </c>
      <c r="D27" s="78">
        <f>SUMPRODUCT(Planilha!D24:D25,Planilha!F24:F25,(1+Planilha!H24:H25))</f>
        <v>0</v>
      </c>
      <c r="E27" s="78">
        <f>SUM(E25:E26)</f>
        <v>0</v>
      </c>
      <c r="F27" s="62">
        <f>SUMPRODUCT(F25:F26,E25:E26)</f>
        <v>0</v>
      </c>
      <c r="G27" s="62">
        <f>SUMPRODUCT(G25:G26,E25:E26)</f>
        <v>0</v>
      </c>
      <c r="H27" s="62">
        <f>SUMPRODUCT(H25:H26,E25:E26)</f>
        <v>0</v>
      </c>
      <c r="I27" s="62">
        <f>SUMPRODUCT(I25:I26,E25:E26)</f>
        <v>0</v>
      </c>
      <c r="J27" s="62">
        <f>SUMPRODUCT(J25:J26,E25:E26)</f>
        <v>0</v>
      </c>
      <c r="K27" s="73">
        <f>J27+I27+H27+G27+F27</f>
        <v>0</v>
      </c>
    </row>
    <row r="28" spans="1:11" s="51" customFormat="1" ht="18.75" customHeight="1">
      <c r="A28" s="9"/>
      <c r="B28" s="39"/>
      <c r="C28" s="78"/>
      <c r="D28" s="78"/>
      <c r="E28" s="78"/>
      <c r="F28" s="170"/>
      <c r="G28" s="171"/>
      <c r="H28" s="170"/>
      <c r="I28" s="170"/>
      <c r="J28" s="170"/>
      <c r="K28" s="67"/>
    </row>
    <row r="29" spans="1:11" s="51" customFormat="1" ht="18.75" customHeight="1">
      <c r="A29" s="9" t="s">
        <v>26</v>
      </c>
      <c r="B29" s="39" t="s">
        <v>29</v>
      </c>
      <c r="C29" s="78"/>
      <c r="D29" s="78"/>
      <c r="E29" s="78"/>
      <c r="F29" s="170"/>
      <c r="G29" s="170"/>
      <c r="H29" s="170"/>
      <c r="I29" s="170"/>
      <c r="J29" s="170"/>
      <c r="K29" s="67"/>
    </row>
    <row r="30" spans="1:11" s="51" customFormat="1" ht="18.75" customHeight="1">
      <c r="A30" s="10" t="s">
        <v>66</v>
      </c>
      <c r="B30" s="28" t="s">
        <v>173</v>
      </c>
      <c r="C30" s="74">
        <f>Planilha!E29</f>
        <v>0</v>
      </c>
      <c r="D30" s="74">
        <f>Planilha!F29</f>
        <v>0</v>
      </c>
      <c r="E30" s="70">
        <f>Planilha!G29*(1+Planilha!H29)</f>
        <v>0</v>
      </c>
      <c r="F30" s="245"/>
      <c r="G30" s="245"/>
      <c r="H30" s="245"/>
      <c r="I30" s="245"/>
      <c r="J30" s="245"/>
      <c r="K30" s="72">
        <f>J30+I30+H30+G30+F30</f>
        <v>0</v>
      </c>
    </row>
    <row r="31" spans="1:11" s="51" customFormat="1" ht="18.75" customHeight="1">
      <c r="A31" s="10" t="s">
        <v>67</v>
      </c>
      <c r="B31" s="28" t="s">
        <v>174</v>
      </c>
      <c r="C31" s="74">
        <f>Planilha!E30</f>
        <v>0</v>
      </c>
      <c r="D31" s="74">
        <f>Planilha!F30</f>
        <v>0</v>
      </c>
      <c r="E31" s="70">
        <f>Planilha!G30*(1+Planilha!H30)</f>
        <v>0</v>
      </c>
      <c r="F31" s="245"/>
      <c r="G31" s="245"/>
      <c r="H31" s="245"/>
      <c r="I31" s="245"/>
      <c r="J31" s="245"/>
      <c r="K31" s="72">
        <f>J31+I31+H31+G31+F31</f>
        <v>0</v>
      </c>
    </row>
    <row r="32" spans="1:11" s="51" customFormat="1" ht="18.75" customHeight="1">
      <c r="A32" s="10" t="s">
        <v>68</v>
      </c>
      <c r="B32" s="28" t="s">
        <v>175</v>
      </c>
      <c r="C32" s="74">
        <f>Planilha!E31</f>
        <v>0</v>
      </c>
      <c r="D32" s="74">
        <f>Planilha!F31</f>
        <v>0</v>
      </c>
      <c r="E32" s="70">
        <f>Planilha!G31*(1+Planilha!H31)</f>
        <v>0</v>
      </c>
      <c r="F32" s="245"/>
      <c r="G32" s="245"/>
      <c r="H32" s="245"/>
      <c r="I32" s="245"/>
      <c r="J32" s="245"/>
      <c r="K32" s="72">
        <f>J32+I32+H32+G32+F32</f>
        <v>0</v>
      </c>
    </row>
    <row r="33" spans="1:11" s="51" customFormat="1" ht="18.75" customHeight="1">
      <c r="A33" s="10" t="s">
        <v>69</v>
      </c>
      <c r="B33" s="28" t="s">
        <v>176</v>
      </c>
      <c r="C33" s="74">
        <f>Planilha!E32</f>
        <v>0</v>
      </c>
      <c r="D33" s="74">
        <f>Planilha!F32</f>
        <v>0</v>
      </c>
      <c r="E33" s="70">
        <f>Planilha!G32*(1+Planilha!H32)</f>
        <v>0</v>
      </c>
      <c r="F33" s="245"/>
      <c r="G33" s="245"/>
      <c r="H33" s="245"/>
      <c r="I33" s="245"/>
      <c r="J33" s="245"/>
      <c r="K33" s="72">
        <f>J33+I33+H33+G33+F33</f>
        <v>0</v>
      </c>
    </row>
    <row r="34" spans="1:11" s="51" customFormat="1" ht="18.75" customHeight="1">
      <c r="A34" s="9"/>
      <c r="B34" s="39" t="s">
        <v>11</v>
      </c>
      <c r="C34" s="78">
        <f>SUMPRODUCT(Planilha!D29:D32,Planilha!E29:E32,(1+Planilha!H29:H32))</f>
        <v>0</v>
      </c>
      <c r="D34" s="78">
        <f>SUMPRODUCT(Planilha!D29:D32,Planilha!F29:F32,(1+Planilha!H29:H32))</f>
        <v>0</v>
      </c>
      <c r="E34" s="78">
        <f>SUM(E30:E33)</f>
        <v>0</v>
      </c>
      <c r="F34" s="62">
        <f>SUMPRODUCT(F30:F33,E30:E33)</f>
        <v>0</v>
      </c>
      <c r="G34" s="62">
        <f>SUMPRODUCT(G30:G33,E30:E33)</f>
        <v>0</v>
      </c>
      <c r="H34" s="62">
        <f>SUMPRODUCT(H30:H33,E30:E33)</f>
        <v>0</v>
      </c>
      <c r="I34" s="62">
        <f>SUMPRODUCT(I30:I33,E30:E33)</f>
        <v>0</v>
      </c>
      <c r="J34" s="62">
        <f>SUMPRODUCT(J30:J33,E30:E33)</f>
        <v>0</v>
      </c>
      <c r="K34" s="73">
        <f>J34+I34+H34+G34+F34</f>
        <v>0</v>
      </c>
    </row>
    <row r="35" spans="1:11" s="51" customFormat="1" ht="18.75" customHeight="1">
      <c r="A35" s="9"/>
      <c r="B35" s="35"/>
      <c r="C35" s="78"/>
      <c r="D35" s="78"/>
      <c r="E35" s="78"/>
      <c r="F35" s="170"/>
      <c r="G35" s="171"/>
      <c r="H35" s="170"/>
      <c r="I35" s="170"/>
      <c r="J35" s="170"/>
      <c r="K35" s="67"/>
    </row>
    <row r="36" spans="1:11" s="51" customFormat="1" ht="18.75" customHeight="1">
      <c r="A36" s="9" t="s">
        <v>23</v>
      </c>
      <c r="B36" s="39" t="s">
        <v>30</v>
      </c>
      <c r="C36" s="178"/>
      <c r="D36" s="178"/>
      <c r="E36" s="78"/>
      <c r="F36" s="170"/>
      <c r="G36" s="170"/>
      <c r="H36" s="170"/>
      <c r="I36" s="170"/>
      <c r="J36" s="170"/>
      <c r="K36" s="67"/>
    </row>
    <row r="37" spans="1:11" s="51" customFormat="1" ht="18.75" customHeight="1">
      <c r="A37" s="10" t="s">
        <v>70</v>
      </c>
      <c r="B37" s="40" t="s">
        <v>31</v>
      </c>
      <c r="C37" s="77">
        <f>Planilha!E36</f>
        <v>0</v>
      </c>
      <c r="D37" s="77">
        <f>Planilha!F36</f>
        <v>0</v>
      </c>
      <c r="E37" s="70">
        <f>Planilha!G36*(1+Planilha!H36)</f>
        <v>0</v>
      </c>
      <c r="F37" s="245"/>
      <c r="G37" s="245"/>
      <c r="H37" s="245"/>
      <c r="I37" s="245"/>
      <c r="J37" s="245"/>
      <c r="K37" s="72">
        <f aca="true" t="shared" si="1" ref="K37:K42">J37+I37+H37+G37+F37</f>
        <v>0</v>
      </c>
    </row>
    <row r="38" spans="1:11" s="51" customFormat="1" ht="18.75" customHeight="1">
      <c r="A38" s="10" t="s">
        <v>71</v>
      </c>
      <c r="B38" s="40" t="s">
        <v>32</v>
      </c>
      <c r="C38" s="77">
        <f>Planilha!E37</f>
        <v>0</v>
      </c>
      <c r="D38" s="77">
        <f>Planilha!F37</f>
        <v>0</v>
      </c>
      <c r="E38" s="70">
        <f>Planilha!G37*(1+Planilha!H37)</f>
        <v>0</v>
      </c>
      <c r="F38" s="245"/>
      <c r="G38" s="245"/>
      <c r="H38" s="245"/>
      <c r="I38" s="245"/>
      <c r="J38" s="245"/>
      <c r="K38" s="72">
        <f t="shared" si="1"/>
        <v>0</v>
      </c>
    </row>
    <row r="39" spans="1:11" s="51" customFormat="1" ht="18.75" customHeight="1">
      <c r="A39" s="10" t="s">
        <v>72</v>
      </c>
      <c r="B39" s="28" t="s">
        <v>33</v>
      </c>
      <c r="C39" s="77">
        <f>Planilha!E38</f>
        <v>0</v>
      </c>
      <c r="D39" s="77">
        <f>Planilha!F38</f>
        <v>0</v>
      </c>
      <c r="E39" s="70">
        <f>Planilha!G38*(1+Planilha!H38)</f>
        <v>0</v>
      </c>
      <c r="F39" s="245"/>
      <c r="G39" s="245"/>
      <c r="H39" s="245"/>
      <c r="I39" s="245"/>
      <c r="J39" s="245"/>
      <c r="K39" s="72">
        <f t="shared" si="1"/>
        <v>0</v>
      </c>
    </row>
    <row r="40" spans="1:11" s="51" customFormat="1" ht="18.75" customHeight="1">
      <c r="A40" s="10" t="s">
        <v>73</v>
      </c>
      <c r="B40" s="28" t="s">
        <v>34</v>
      </c>
      <c r="C40" s="77">
        <f>Planilha!E39</f>
        <v>0</v>
      </c>
      <c r="D40" s="77">
        <f>Planilha!F39</f>
        <v>0</v>
      </c>
      <c r="E40" s="70">
        <f>Planilha!G39*(1+Planilha!H39)</f>
        <v>0</v>
      </c>
      <c r="F40" s="245"/>
      <c r="G40" s="245"/>
      <c r="H40" s="245"/>
      <c r="I40" s="245"/>
      <c r="J40" s="245"/>
      <c r="K40" s="72">
        <f t="shared" si="1"/>
        <v>0</v>
      </c>
    </row>
    <row r="41" spans="1:11" s="51" customFormat="1" ht="18.75" customHeight="1">
      <c r="A41" s="10" t="s">
        <v>179</v>
      </c>
      <c r="B41" s="119" t="s">
        <v>177</v>
      </c>
      <c r="C41" s="77">
        <f>Planilha!E40</f>
        <v>0</v>
      </c>
      <c r="D41" s="77">
        <f>Planilha!F40</f>
        <v>0</v>
      </c>
      <c r="E41" s="70">
        <f>Planilha!G40*(1+Planilha!H40)</f>
        <v>0</v>
      </c>
      <c r="F41" s="245"/>
      <c r="G41" s="245"/>
      <c r="H41" s="245"/>
      <c r="I41" s="245"/>
      <c r="J41" s="245"/>
      <c r="K41" s="72">
        <f t="shared" si="1"/>
        <v>0</v>
      </c>
    </row>
    <row r="42" spans="1:11" s="51" customFormat="1" ht="18.75" customHeight="1">
      <c r="A42" s="10" t="s">
        <v>180</v>
      </c>
      <c r="B42" s="119" t="s">
        <v>178</v>
      </c>
      <c r="C42" s="77">
        <f>Planilha!E41</f>
        <v>0</v>
      </c>
      <c r="D42" s="77">
        <f>Planilha!F41</f>
        <v>0</v>
      </c>
      <c r="E42" s="70">
        <f>Planilha!G41*(1+Planilha!H41)</f>
        <v>0</v>
      </c>
      <c r="F42" s="245"/>
      <c r="G42" s="245"/>
      <c r="H42" s="245"/>
      <c r="I42" s="245"/>
      <c r="J42" s="245"/>
      <c r="K42" s="72">
        <f t="shared" si="1"/>
        <v>0</v>
      </c>
    </row>
    <row r="43" spans="1:11" s="51" customFormat="1" ht="18.75" customHeight="1">
      <c r="A43" s="9"/>
      <c r="B43" s="39" t="s">
        <v>11</v>
      </c>
      <c r="C43" s="78">
        <f>SUMPRODUCT(Planilha!D36:D41,Planilha!E36:E41,(1+Planilha!H36:H41))</f>
        <v>0</v>
      </c>
      <c r="D43" s="78">
        <f>SUMPRODUCT(Planilha!D36:D41,Planilha!F36:F41,(1+Planilha!H36:H41))</f>
        <v>0</v>
      </c>
      <c r="E43" s="78">
        <f>SUM(E37:E42)</f>
        <v>0</v>
      </c>
      <c r="F43" s="62">
        <f>SUMPRODUCT(F37:F42,E37:E42)</f>
        <v>0</v>
      </c>
      <c r="G43" s="62">
        <f>SUMPRODUCT(G37:G42,E37:E42)</f>
        <v>0</v>
      </c>
      <c r="H43" s="62">
        <f>SUMPRODUCT(H37:H42,E37:E42)</f>
        <v>0</v>
      </c>
      <c r="I43" s="62">
        <f>SUMPRODUCT(I37:I42,E37:E42)</f>
        <v>0</v>
      </c>
      <c r="J43" s="62">
        <f>SUMPRODUCT(J37:J42,E37:E42)</f>
        <v>0</v>
      </c>
      <c r="K43" s="73">
        <f>J43+I43+H43+G43+F43</f>
        <v>0</v>
      </c>
    </row>
    <row r="44" spans="1:11" s="51" customFormat="1" ht="18.75" customHeight="1">
      <c r="A44" s="9"/>
      <c r="B44" s="39"/>
      <c r="C44" s="78"/>
      <c r="D44" s="78"/>
      <c r="E44" s="78"/>
      <c r="F44" s="170"/>
      <c r="G44" s="171"/>
      <c r="H44" s="170"/>
      <c r="I44" s="170"/>
      <c r="J44" s="170"/>
      <c r="K44" s="67"/>
    </row>
    <row r="45" spans="1:11" s="51" customFormat="1" ht="18.75" customHeight="1">
      <c r="A45" s="9" t="s">
        <v>55</v>
      </c>
      <c r="B45" s="39" t="s">
        <v>35</v>
      </c>
      <c r="C45" s="78"/>
      <c r="D45" s="78"/>
      <c r="E45" s="78"/>
      <c r="F45" s="170"/>
      <c r="G45" s="170"/>
      <c r="H45" s="170"/>
      <c r="I45" s="170"/>
      <c r="J45" s="170"/>
      <c r="K45" s="67"/>
    </row>
    <row r="46" spans="1:11" s="51" customFormat="1" ht="18.75" customHeight="1">
      <c r="A46" s="10"/>
      <c r="B46" s="104" t="s">
        <v>101</v>
      </c>
      <c r="C46" s="78"/>
      <c r="D46" s="78"/>
      <c r="E46" s="78"/>
      <c r="F46" s="170"/>
      <c r="G46" s="171"/>
      <c r="H46" s="170"/>
      <c r="I46" s="170"/>
      <c r="J46" s="170"/>
      <c r="K46" s="66"/>
    </row>
    <row r="47" spans="1:11" s="51" customFormat="1" ht="18.75" customHeight="1" thickBot="1">
      <c r="A47" s="55" t="s">
        <v>58</v>
      </c>
      <c r="B47" s="56" t="s">
        <v>102</v>
      </c>
      <c r="C47" s="96">
        <f>Planilha!E46</f>
        <v>0</v>
      </c>
      <c r="D47" s="96">
        <f>Planilha!F46</f>
        <v>0</v>
      </c>
      <c r="E47" s="97">
        <f>Planilha!G46*(1+Planilha!H46)</f>
        <v>0</v>
      </c>
      <c r="F47" s="246"/>
      <c r="G47" s="246"/>
      <c r="H47" s="246"/>
      <c r="I47" s="246"/>
      <c r="J47" s="246"/>
      <c r="K47" s="98">
        <f aca="true" t="shared" si="2" ref="K47:K57">J47+I47+H47+G47+F47</f>
        <v>0</v>
      </c>
    </row>
    <row r="48" spans="1:11" s="51" customFormat="1" ht="18.75" customHeight="1" thickTop="1">
      <c r="A48" s="91" t="s">
        <v>74</v>
      </c>
      <c r="B48" s="92" t="s">
        <v>103</v>
      </c>
      <c r="C48" s="99">
        <f>Planilha!E47</f>
        <v>0</v>
      </c>
      <c r="D48" s="99">
        <f>Planilha!F47</f>
        <v>0</v>
      </c>
      <c r="E48" s="100">
        <f>Planilha!G47*(1+Planilha!H47)</f>
        <v>0</v>
      </c>
      <c r="F48" s="247"/>
      <c r="G48" s="247"/>
      <c r="H48" s="247"/>
      <c r="I48" s="247"/>
      <c r="J48" s="247"/>
      <c r="K48" s="101">
        <f t="shared" si="2"/>
        <v>0</v>
      </c>
    </row>
    <row r="49" spans="1:11" s="51" customFormat="1" ht="18.75" customHeight="1">
      <c r="A49" s="10" t="s">
        <v>75</v>
      </c>
      <c r="B49" s="54" t="s">
        <v>104</v>
      </c>
      <c r="C49" s="77">
        <f>Planilha!E48</f>
        <v>0</v>
      </c>
      <c r="D49" s="77">
        <f>Planilha!F48</f>
        <v>0</v>
      </c>
      <c r="E49" s="70">
        <f>Planilha!G48*(1+Planilha!H48)</f>
        <v>0</v>
      </c>
      <c r="F49" s="245"/>
      <c r="G49" s="245"/>
      <c r="H49" s="245"/>
      <c r="I49" s="245"/>
      <c r="J49" s="245"/>
      <c r="K49" s="72">
        <f t="shared" si="2"/>
        <v>0</v>
      </c>
    </row>
    <row r="50" spans="1:11" s="51" customFormat="1" ht="18.75" customHeight="1">
      <c r="A50" s="109" t="s">
        <v>76</v>
      </c>
      <c r="B50" s="110" t="s">
        <v>105</v>
      </c>
      <c r="C50" s="77">
        <f>Planilha!E49</f>
        <v>0</v>
      </c>
      <c r="D50" s="77">
        <f>Planilha!F49</f>
        <v>0</v>
      </c>
      <c r="E50" s="70">
        <f>Planilha!G49*(1+Planilha!H49)</f>
        <v>0</v>
      </c>
      <c r="F50" s="245"/>
      <c r="G50" s="245"/>
      <c r="H50" s="245"/>
      <c r="I50" s="245"/>
      <c r="J50" s="245"/>
      <c r="K50" s="72">
        <f t="shared" si="2"/>
        <v>0</v>
      </c>
    </row>
    <row r="51" spans="1:11" s="51" customFormat="1" ht="18.75" customHeight="1">
      <c r="A51" s="109" t="s">
        <v>135</v>
      </c>
      <c r="B51" s="110" t="s">
        <v>106</v>
      </c>
      <c r="C51" s="77">
        <f>Planilha!E50</f>
        <v>0</v>
      </c>
      <c r="D51" s="77">
        <f>Planilha!F50</f>
        <v>0</v>
      </c>
      <c r="E51" s="70">
        <f>Planilha!G50*(1+Planilha!H50)</f>
        <v>0</v>
      </c>
      <c r="F51" s="245"/>
      <c r="G51" s="245"/>
      <c r="H51" s="245"/>
      <c r="I51" s="245"/>
      <c r="J51" s="245"/>
      <c r="K51" s="72">
        <f t="shared" si="2"/>
        <v>0</v>
      </c>
    </row>
    <row r="52" spans="1:11" s="51" customFormat="1" ht="18.75" customHeight="1">
      <c r="A52" s="10" t="s">
        <v>136</v>
      </c>
      <c r="B52" s="54" t="s">
        <v>107</v>
      </c>
      <c r="C52" s="77">
        <f>Planilha!E51</f>
        <v>0</v>
      </c>
      <c r="D52" s="77">
        <f>Planilha!F51</f>
        <v>0</v>
      </c>
      <c r="E52" s="70">
        <f>Planilha!G51*(1+Planilha!H51)</f>
        <v>0</v>
      </c>
      <c r="F52" s="245"/>
      <c r="G52" s="245"/>
      <c r="H52" s="245"/>
      <c r="I52" s="245"/>
      <c r="J52" s="245"/>
      <c r="K52" s="72">
        <f t="shared" si="2"/>
        <v>0</v>
      </c>
    </row>
    <row r="53" spans="1:11" s="51" customFormat="1" ht="18.75" customHeight="1">
      <c r="A53" s="10" t="s">
        <v>137</v>
      </c>
      <c r="B53" s="54" t="s">
        <v>108</v>
      </c>
      <c r="C53" s="77">
        <f>Planilha!E52</f>
        <v>0</v>
      </c>
      <c r="D53" s="77">
        <f>Planilha!F52</f>
        <v>0</v>
      </c>
      <c r="E53" s="70">
        <f>Planilha!G52*(1+Planilha!H52)</f>
        <v>0</v>
      </c>
      <c r="F53" s="245"/>
      <c r="G53" s="245"/>
      <c r="H53" s="245"/>
      <c r="I53" s="245"/>
      <c r="J53" s="245"/>
      <c r="K53" s="72">
        <f t="shared" si="2"/>
        <v>0</v>
      </c>
    </row>
    <row r="54" spans="1:11" s="51" customFormat="1" ht="18.75" customHeight="1">
      <c r="A54" s="10" t="s">
        <v>138</v>
      </c>
      <c r="B54" s="54" t="s">
        <v>109</v>
      </c>
      <c r="C54" s="77">
        <f>Planilha!E53</f>
        <v>0</v>
      </c>
      <c r="D54" s="77">
        <f>Planilha!F53</f>
        <v>0</v>
      </c>
      <c r="E54" s="70">
        <f>Planilha!G53*(1+Planilha!H53)</f>
        <v>0</v>
      </c>
      <c r="F54" s="245"/>
      <c r="G54" s="245"/>
      <c r="H54" s="245"/>
      <c r="I54" s="245"/>
      <c r="J54" s="245"/>
      <c r="K54" s="72">
        <f t="shared" si="2"/>
        <v>0</v>
      </c>
    </row>
    <row r="55" spans="1:11" s="51" customFormat="1" ht="18.75" customHeight="1">
      <c r="A55" s="10" t="s">
        <v>139</v>
      </c>
      <c r="B55" s="54" t="s">
        <v>110</v>
      </c>
      <c r="C55" s="77">
        <f>Planilha!E54</f>
        <v>0</v>
      </c>
      <c r="D55" s="77">
        <f>Planilha!F54</f>
        <v>0</v>
      </c>
      <c r="E55" s="70">
        <f>Planilha!G54*(1+Planilha!H54)</f>
        <v>0</v>
      </c>
      <c r="F55" s="245"/>
      <c r="G55" s="245"/>
      <c r="H55" s="245"/>
      <c r="I55" s="245"/>
      <c r="J55" s="245"/>
      <c r="K55" s="72">
        <f t="shared" si="2"/>
        <v>0</v>
      </c>
    </row>
    <row r="56" spans="1:11" s="51" customFormat="1" ht="18.75" customHeight="1">
      <c r="A56" s="10" t="s">
        <v>140</v>
      </c>
      <c r="B56" s="54" t="s">
        <v>111</v>
      </c>
      <c r="C56" s="77">
        <f>Planilha!E55</f>
        <v>0</v>
      </c>
      <c r="D56" s="77">
        <f>Planilha!F55</f>
        <v>0</v>
      </c>
      <c r="E56" s="70">
        <f>Planilha!G55*(1+Planilha!H55)</f>
        <v>0</v>
      </c>
      <c r="F56" s="245"/>
      <c r="G56" s="245"/>
      <c r="H56" s="245"/>
      <c r="I56" s="245"/>
      <c r="J56" s="245"/>
      <c r="K56" s="72">
        <f t="shared" si="2"/>
        <v>0</v>
      </c>
    </row>
    <row r="57" spans="1:11" s="51" customFormat="1" ht="18" customHeight="1">
      <c r="A57" s="10" t="s">
        <v>141</v>
      </c>
      <c r="B57" s="54" t="s">
        <v>112</v>
      </c>
      <c r="C57" s="77">
        <f>Planilha!E56</f>
        <v>0</v>
      </c>
      <c r="D57" s="77">
        <f>Planilha!F56</f>
        <v>0</v>
      </c>
      <c r="E57" s="70">
        <f>Planilha!G56*(1+Planilha!H56)</f>
        <v>0</v>
      </c>
      <c r="F57" s="245"/>
      <c r="G57" s="245"/>
      <c r="H57" s="245"/>
      <c r="I57" s="245"/>
      <c r="J57" s="245"/>
      <c r="K57" s="72">
        <f t="shared" si="2"/>
        <v>0</v>
      </c>
    </row>
    <row r="58" spans="1:11" s="51" customFormat="1" ht="18" customHeight="1">
      <c r="A58" s="10"/>
      <c r="B58" s="13" t="s">
        <v>113</v>
      </c>
      <c r="C58" s="77"/>
      <c r="D58" s="77"/>
      <c r="E58" s="70"/>
      <c r="F58" s="168"/>
      <c r="G58" s="168"/>
      <c r="H58" s="168"/>
      <c r="I58" s="168"/>
      <c r="J58" s="168"/>
      <c r="K58" s="72"/>
    </row>
    <row r="59" spans="1:11" s="51" customFormat="1" ht="18" customHeight="1">
      <c r="A59" s="10" t="s">
        <v>142</v>
      </c>
      <c r="B59" s="54" t="s">
        <v>114</v>
      </c>
      <c r="C59" s="77">
        <f>Planilha!E58</f>
        <v>0</v>
      </c>
      <c r="D59" s="77">
        <f>Planilha!F58</f>
        <v>0</v>
      </c>
      <c r="E59" s="70">
        <f>Planilha!G58*(1+Planilha!H58)</f>
        <v>0</v>
      </c>
      <c r="F59" s="245"/>
      <c r="G59" s="245"/>
      <c r="H59" s="245"/>
      <c r="I59" s="245"/>
      <c r="J59" s="245"/>
      <c r="K59" s="72">
        <f aca="true" t="shared" si="3" ref="K59:K64">J59+I59+H59+G59+F59</f>
        <v>0</v>
      </c>
    </row>
    <row r="60" spans="1:11" s="51" customFormat="1" ht="18" customHeight="1">
      <c r="A60" s="10" t="s">
        <v>143</v>
      </c>
      <c r="B60" s="54" t="s">
        <v>115</v>
      </c>
      <c r="C60" s="77">
        <f>Planilha!E59</f>
        <v>0</v>
      </c>
      <c r="D60" s="77">
        <f>Planilha!F59</f>
        <v>0</v>
      </c>
      <c r="E60" s="70">
        <f>Planilha!G59*(1+Planilha!H59)</f>
        <v>0</v>
      </c>
      <c r="F60" s="245"/>
      <c r="G60" s="245"/>
      <c r="H60" s="245"/>
      <c r="I60" s="245"/>
      <c r="J60" s="245"/>
      <c r="K60" s="72">
        <f t="shared" si="3"/>
        <v>0</v>
      </c>
    </row>
    <row r="61" spans="1:11" s="51" customFormat="1" ht="18" customHeight="1">
      <c r="A61" s="10" t="s">
        <v>144</v>
      </c>
      <c r="B61" s="54" t="s">
        <v>116</v>
      </c>
      <c r="C61" s="77">
        <f>Planilha!E60</f>
        <v>0</v>
      </c>
      <c r="D61" s="77">
        <f>Planilha!F60</f>
        <v>0</v>
      </c>
      <c r="E61" s="70">
        <f>Planilha!G60*(1+Planilha!H60)</f>
        <v>0</v>
      </c>
      <c r="F61" s="245"/>
      <c r="G61" s="245"/>
      <c r="H61" s="245"/>
      <c r="I61" s="245"/>
      <c r="J61" s="245"/>
      <c r="K61" s="72">
        <f t="shared" si="3"/>
        <v>0</v>
      </c>
    </row>
    <row r="62" spans="1:11" s="51" customFormat="1" ht="18" customHeight="1">
      <c r="A62" s="10" t="s">
        <v>145</v>
      </c>
      <c r="B62" s="54" t="s">
        <v>117</v>
      </c>
      <c r="C62" s="77">
        <f>Planilha!E61</f>
        <v>0</v>
      </c>
      <c r="D62" s="77">
        <f>Planilha!F61</f>
        <v>0</v>
      </c>
      <c r="E62" s="70">
        <f>Planilha!G61*(1+Planilha!H61)</f>
        <v>0</v>
      </c>
      <c r="F62" s="245"/>
      <c r="G62" s="245"/>
      <c r="H62" s="245"/>
      <c r="I62" s="245"/>
      <c r="J62" s="245"/>
      <c r="K62" s="72">
        <f t="shared" si="3"/>
        <v>0</v>
      </c>
    </row>
    <row r="63" spans="1:11" s="51" customFormat="1" ht="18" customHeight="1">
      <c r="A63" s="10" t="s">
        <v>146</v>
      </c>
      <c r="B63" s="54" t="s">
        <v>118</v>
      </c>
      <c r="C63" s="77">
        <f>Planilha!E62</f>
        <v>0</v>
      </c>
      <c r="D63" s="77">
        <f>Planilha!F62</f>
        <v>0</v>
      </c>
      <c r="E63" s="70">
        <f>Planilha!G62*(1+Planilha!H62)</f>
        <v>0</v>
      </c>
      <c r="F63" s="245"/>
      <c r="G63" s="245"/>
      <c r="H63" s="245"/>
      <c r="I63" s="245"/>
      <c r="J63" s="245"/>
      <c r="K63" s="72">
        <f t="shared" si="3"/>
        <v>0</v>
      </c>
    </row>
    <row r="64" spans="1:11" s="51" customFormat="1" ht="18" customHeight="1">
      <c r="A64" s="10" t="s">
        <v>147</v>
      </c>
      <c r="B64" s="54" t="s">
        <v>119</v>
      </c>
      <c r="C64" s="77">
        <f>Planilha!E63</f>
        <v>0</v>
      </c>
      <c r="D64" s="77">
        <f>Planilha!F63</f>
        <v>0</v>
      </c>
      <c r="E64" s="70">
        <f>Planilha!G63*(1+Planilha!H63)</f>
        <v>0</v>
      </c>
      <c r="F64" s="245"/>
      <c r="G64" s="245"/>
      <c r="H64" s="245"/>
      <c r="I64" s="245"/>
      <c r="J64" s="245"/>
      <c r="K64" s="72">
        <f t="shared" si="3"/>
        <v>0</v>
      </c>
    </row>
    <row r="65" spans="1:11" s="51" customFormat="1" ht="18" customHeight="1">
      <c r="A65" s="10"/>
      <c r="B65" s="13" t="s">
        <v>36</v>
      </c>
      <c r="C65" s="77"/>
      <c r="D65" s="77"/>
      <c r="E65" s="70"/>
      <c r="F65" s="168"/>
      <c r="G65" s="168"/>
      <c r="H65" s="168"/>
      <c r="I65" s="168"/>
      <c r="J65" s="168"/>
      <c r="K65" s="72"/>
    </row>
    <row r="66" spans="1:11" s="51" customFormat="1" ht="18" customHeight="1">
      <c r="A66" s="10" t="s">
        <v>148</v>
      </c>
      <c r="B66" s="54" t="s">
        <v>120</v>
      </c>
      <c r="C66" s="77">
        <f>Planilha!E65</f>
        <v>0</v>
      </c>
      <c r="D66" s="77">
        <f>Planilha!F65</f>
        <v>0</v>
      </c>
      <c r="E66" s="70">
        <f>Planilha!G65*(1+Planilha!H65)</f>
        <v>0</v>
      </c>
      <c r="F66" s="245"/>
      <c r="G66" s="245"/>
      <c r="H66" s="245"/>
      <c r="I66" s="245"/>
      <c r="J66" s="245"/>
      <c r="K66" s="72">
        <f>J66+I66+H66+G66+F66</f>
        <v>0</v>
      </c>
    </row>
    <row r="67" spans="1:11" s="51" customFormat="1" ht="18" customHeight="1">
      <c r="A67" s="10" t="s">
        <v>149</v>
      </c>
      <c r="B67" s="54" t="s">
        <v>121</v>
      </c>
      <c r="C67" s="77">
        <f>Planilha!E66</f>
        <v>0</v>
      </c>
      <c r="D67" s="77">
        <f>Planilha!F66</f>
        <v>0</v>
      </c>
      <c r="E67" s="70">
        <f>Planilha!G66*(1+Planilha!H66)</f>
        <v>0</v>
      </c>
      <c r="F67" s="245"/>
      <c r="G67" s="245"/>
      <c r="H67" s="245"/>
      <c r="I67" s="245"/>
      <c r="J67" s="245"/>
      <c r="K67" s="72">
        <f>J67+I67+H67+G67+F67</f>
        <v>0</v>
      </c>
    </row>
    <row r="68" spans="1:11" s="51" customFormat="1" ht="18" customHeight="1">
      <c r="A68" s="10" t="s">
        <v>150</v>
      </c>
      <c r="B68" s="54" t="s">
        <v>122</v>
      </c>
      <c r="C68" s="77">
        <f>Planilha!E67</f>
        <v>0</v>
      </c>
      <c r="D68" s="77">
        <f>Planilha!F67</f>
        <v>0</v>
      </c>
      <c r="E68" s="70">
        <f>Planilha!G67*(1+Planilha!H67)</f>
        <v>0</v>
      </c>
      <c r="F68" s="245"/>
      <c r="G68" s="245"/>
      <c r="H68" s="245"/>
      <c r="I68" s="245"/>
      <c r="J68" s="245"/>
      <c r="K68" s="72">
        <f>J68+I68+H68+G68+F68</f>
        <v>0</v>
      </c>
    </row>
    <row r="69" spans="1:11" s="51" customFormat="1" ht="18" customHeight="1">
      <c r="A69" s="10"/>
      <c r="B69" s="13" t="s">
        <v>37</v>
      </c>
      <c r="C69" s="77"/>
      <c r="D69" s="77"/>
      <c r="E69" s="70"/>
      <c r="F69" s="168"/>
      <c r="G69" s="168"/>
      <c r="H69" s="168"/>
      <c r="I69" s="168"/>
      <c r="J69" s="168"/>
      <c r="K69" s="72"/>
    </row>
    <row r="70" spans="1:11" s="51" customFormat="1" ht="18" customHeight="1">
      <c r="A70" s="10" t="s">
        <v>151</v>
      </c>
      <c r="B70" s="54" t="s">
        <v>38</v>
      </c>
      <c r="C70" s="77">
        <f>Planilha!E69</f>
        <v>0</v>
      </c>
      <c r="D70" s="77">
        <f>Planilha!F69</f>
        <v>0</v>
      </c>
      <c r="E70" s="70">
        <f>Planilha!G69*(1+Planilha!H69)</f>
        <v>0</v>
      </c>
      <c r="F70" s="245"/>
      <c r="G70" s="245"/>
      <c r="H70" s="245"/>
      <c r="I70" s="245"/>
      <c r="J70" s="245"/>
      <c r="K70" s="72">
        <f>J70+I70+H70+G70+F70</f>
        <v>0</v>
      </c>
    </row>
    <row r="71" spans="1:11" s="51" customFormat="1" ht="18" customHeight="1">
      <c r="A71" s="9"/>
      <c r="B71" s="39" t="s">
        <v>11</v>
      </c>
      <c r="C71" s="78">
        <f>SUMPRODUCT(Planilha!D45:D69,Planilha!E45:E69,(1+Planilha!H45:H69))</f>
        <v>0</v>
      </c>
      <c r="D71" s="78">
        <f>SUMPRODUCT(Planilha!D45:D69,Planilha!F45:F69,(1+Planilha!H45:H69))</f>
        <v>0</v>
      </c>
      <c r="E71" s="78">
        <f>SUM(E47:E70)</f>
        <v>0</v>
      </c>
      <c r="F71" s="62">
        <f>SUMPRODUCT(F47:F70,E47:E70)</f>
        <v>0</v>
      </c>
      <c r="G71" s="62">
        <f>SUMPRODUCT(G47:G70,E47:E70)</f>
        <v>0</v>
      </c>
      <c r="H71" s="62">
        <f>SUMPRODUCT(H47:H70,E47:E70)</f>
        <v>0</v>
      </c>
      <c r="I71" s="62">
        <f>SUMPRODUCT(I47:I70,E47:E70)</f>
        <v>0</v>
      </c>
      <c r="J71" s="62">
        <f>SUMPRODUCT(J47:J70,E47:E70)</f>
        <v>0</v>
      </c>
      <c r="K71" s="73">
        <f>J71+I71+H71+G71+F71</f>
        <v>0</v>
      </c>
    </row>
    <row r="72" spans="1:11" s="51" customFormat="1" ht="18" customHeight="1">
      <c r="A72" s="9"/>
      <c r="B72" s="39"/>
      <c r="C72" s="78"/>
      <c r="D72" s="78"/>
      <c r="E72" s="78"/>
      <c r="F72" s="62"/>
      <c r="G72" s="62"/>
      <c r="H72" s="62"/>
      <c r="I72" s="62"/>
      <c r="J72" s="62"/>
      <c r="K72" s="73"/>
    </row>
    <row r="73" spans="1:11" s="51" customFormat="1" ht="18" customHeight="1">
      <c r="A73" s="9" t="s">
        <v>56</v>
      </c>
      <c r="B73" s="39" t="s">
        <v>133</v>
      </c>
      <c r="C73" s="78"/>
      <c r="D73" s="78"/>
      <c r="E73" s="78"/>
      <c r="F73" s="62"/>
      <c r="G73" s="62"/>
      <c r="H73" s="62"/>
      <c r="I73" s="62"/>
      <c r="J73" s="62"/>
      <c r="K73" s="73"/>
    </row>
    <row r="74" spans="1:11" s="51" customFormat="1" ht="18" customHeight="1">
      <c r="A74" s="9"/>
      <c r="B74" s="123" t="s">
        <v>224</v>
      </c>
      <c r="C74" s="78"/>
      <c r="D74" s="78"/>
      <c r="E74" s="78"/>
      <c r="F74" s="62"/>
      <c r="G74" s="62"/>
      <c r="H74" s="62"/>
      <c r="I74" s="62"/>
      <c r="J74" s="62"/>
      <c r="K74" s="73"/>
    </row>
    <row r="75" spans="1:11" s="51" customFormat="1" ht="18" customHeight="1">
      <c r="A75" s="10" t="s">
        <v>57</v>
      </c>
      <c r="B75" s="126" t="str">
        <f>Planilha!B74</f>
        <v>Acoplamento para Perfilado 38x38mm (sapata quadrada)</v>
      </c>
      <c r="C75" s="77">
        <f>Planilha!E74</f>
        <v>0</v>
      </c>
      <c r="D75" s="77">
        <f>Planilha!F74</f>
        <v>0</v>
      </c>
      <c r="E75" s="70">
        <f>Planilha!G74*(1+Planilha!H74)</f>
        <v>0</v>
      </c>
      <c r="F75" s="245"/>
      <c r="G75" s="245"/>
      <c r="H75" s="245"/>
      <c r="I75" s="245"/>
      <c r="J75" s="245"/>
      <c r="K75" s="72">
        <f aca="true" t="shared" si="4" ref="K75:K121">J75+I75+H75+G75+F75</f>
        <v>0</v>
      </c>
    </row>
    <row r="76" spans="1:11" s="51" customFormat="1" ht="18" customHeight="1">
      <c r="A76" s="10" t="s">
        <v>77</v>
      </c>
      <c r="B76" s="126" t="str">
        <f>Planilha!B75</f>
        <v>Adaptador eletroduto metalico leve 3/4"(unidut)</v>
      </c>
      <c r="C76" s="77">
        <f>Planilha!E75</f>
        <v>0</v>
      </c>
      <c r="D76" s="77">
        <f>Planilha!F75</f>
        <v>0</v>
      </c>
      <c r="E76" s="70">
        <f>Planilha!G75*(1+Planilha!H75)</f>
        <v>0</v>
      </c>
      <c r="F76" s="245"/>
      <c r="G76" s="245"/>
      <c r="H76" s="245"/>
      <c r="I76" s="245"/>
      <c r="J76" s="245"/>
      <c r="K76" s="72">
        <f t="shared" si="4"/>
        <v>0</v>
      </c>
    </row>
    <row r="77" spans="1:11" s="51" customFormat="1" ht="18" customHeight="1">
      <c r="A77" s="10" t="s">
        <v>78</v>
      </c>
      <c r="B77" s="126" t="str">
        <f>Planilha!B76</f>
        <v>Arruela lisa galvan. 3/8"</v>
      </c>
      <c r="C77" s="77">
        <f>Planilha!E76</f>
        <v>0</v>
      </c>
      <c r="D77" s="77">
        <f>Planilha!F76</f>
        <v>0</v>
      </c>
      <c r="E77" s="70">
        <f>Planilha!G76*(1+Planilha!H76)</f>
        <v>0</v>
      </c>
      <c r="F77" s="245"/>
      <c r="G77" s="245"/>
      <c r="H77" s="245"/>
      <c r="I77" s="245"/>
      <c r="J77" s="245"/>
      <c r="K77" s="72">
        <f t="shared" si="4"/>
        <v>0</v>
      </c>
    </row>
    <row r="78" spans="1:11" s="51" customFormat="1" ht="18" customHeight="1">
      <c r="A78" s="10" t="s">
        <v>157</v>
      </c>
      <c r="B78" s="126" t="str">
        <f>Planilha!B77</f>
        <v>Parafuso galvan. cab. sext. 3/8"x2.1/2" rosca total WW</v>
      </c>
      <c r="C78" s="77">
        <f>Planilha!E77</f>
        <v>0</v>
      </c>
      <c r="D78" s="77">
        <f>Planilha!F77</f>
        <v>0</v>
      </c>
      <c r="E78" s="70">
        <f>Planilha!G77*(1+Planilha!H77)</f>
        <v>0</v>
      </c>
      <c r="F78" s="245"/>
      <c r="G78" s="245"/>
      <c r="H78" s="245"/>
      <c r="I78" s="245"/>
      <c r="J78" s="245"/>
      <c r="K78" s="72">
        <f t="shared" si="4"/>
        <v>0</v>
      </c>
    </row>
    <row r="79" spans="1:11" s="51" customFormat="1" ht="18" customHeight="1">
      <c r="A79" s="10" t="s">
        <v>158</v>
      </c>
      <c r="B79" s="126" t="str">
        <f>Planilha!B78</f>
        <v>Parafuso galvan. cabeça lentilha 1/4"x5/8" máquina rosca total</v>
      </c>
      <c r="C79" s="77">
        <f>Planilha!E78</f>
        <v>0</v>
      </c>
      <c r="D79" s="77">
        <f>Planilha!F78</f>
        <v>0</v>
      </c>
      <c r="E79" s="70">
        <f>Planilha!G78*(1+Planilha!H78)</f>
        <v>0</v>
      </c>
      <c r="F79" s="245"/>
      <c r="G79" s="245"/>
      <c r="H79" s="245"/>
      <c r="I79" s="245"/>
      <c r="J79" s="245"/>
      <c r="K79" s="72">
        <f t="shared" si="4"/>
        <v>0</v>
      </c>
    </row>
    <row r="80" spans="1:11" s="51" customFormat="1" ht="18" customHeight="1">
      <c r="A80" s="10" t="s">
        <v>159</v>
      </c>
      <c r="B80" s="126" t="str">
        <f>Planilha!B79</f>
        <v>Parafuso fenda galvan. cab. panela 4,8x45mm autoatarrachante</v>
      </c>
      <c r="C80" s="77">
        <f>Planilha!E79</f>
        <v>0</v>
      </c>
      <c r="D80" s="77">
        <f>Planilha!F79</f>
        <v>0</v>
      </c>
      <c r="E80" s="70">
        <f>Planilha!G79*(1+Planilha!H79)</f>
        <v>0</v>
      </c>
      <c r="F80" s="245"/>
      <c r="G80" s="245"/>
      <c r="H80" s="245"/>
      <c r="I80" s="245"/>
      <c r="J80" s="245"/>
      <c r="K80" s="72">
        <f t="shared" si="4"/>
        <v>0</v>
      </c>
    </row>
    <row r="81" spans="1:11" s="51" customFormat="1" ht="18" customHeight="1">
      <c r="A81" s="10" t="s">
        <v>160</v>
      </c>
      <c r="B81" s="126" t="str">
        <f>Planilha!B80</f>
        <v>Braçadeira eletroduto metálico 3/4" tipo cunha</v>
      </c>
      <c r="C81" s="77">
        <f>Planilha!E80</f>
        <v>0</v>
      </c>
      <c r="D81" s="77">
        <f>Planilha!F80</f>
        <v>0</v>
      </c>
      <c r="E81" s="70">
        <f>Planilha!G80*(1+Planilha!H80)</f>
        <v>0</v>
      </c>
      <c r="F81" s="245"/>
      <c r="G81" s="245"/>
      <c r="H81" s="245"/>
      <c r="I81" s="245"/>
      <c r="J81" s="245"/>
      <c r="K81" s="72">
        <f t="shared" si="4"/>
        <v>0</v>
      </c>
    </row>
    <row r="82" spans="1:11" s="51" customFormat="1" ht="18" customHeight="1">
      <c r="A82" s="10" t="s">
        <v>161</v>
      </c>
      <c r="B82" s="126" t="str">
        <f>Planilha!B81</f>
        <v>Bucha de nylon S8</v>
      </c>
      <c r="C82" s="77">
        <f>Planilha!E81</f>
        <v>0</v>
      </c>
      <c r="D82" s="77">
        <f>Planilha!F81</f>
        <v>0</v>
      </c>
      <c r="E82" s="70">
        <f>Planilha!G81*(1+Planilha!H81)</f>
        <v>0</v>
      </c>
      <c r="F82" s="245"/>
      <c r="G82" s="245"/>
      <c r="H82" s="245"/>
      <c r="I82" s="245"/>
      <c r="J82" s="245"/>
      <c r="K82" s="72">
        <f t="shared" si="4"/>
        <v>0</v>
      </c>
    </row>
    <row r="83" spans="1:11" s="51" customFormat="1" ht="18" customHeight="1">
      <c r="A83" s="10" t="s">
        <v>279</v>
      </c>
      <c r="B83" s="126" t="str">
        <f>Planilha!B82</f>
        <v>Cabo unipolar (cobre) isol. PVC - 450/750V 2.5mm2</v>
      </c>
      <c r="C83" s="77">
        <f>Planilha!E82</f>
        <v>0</v>
      </c>
      <c r="D83" s="77">
        <f>Planilha!F82</f>
        <v>0</v>
      </c>
      <c r="E83" s="70">
        <f>Planilha!G82*(1+Planilha!H82)</f>
        <v>0</v>
      </c>
      <c r="F83" s="245"/>
      <c r="G83" s="245"/>
      <c r="H83" s="245"/>
      <c r="I83" s="245"/>
      <c r="J83" s="245"/>
      <c r="K83" s="72">
        <f t="shared" si="4"/>
        <v>0</v>
      </c>
    </row>
    <row r="84" spans="1:11" s="51" customFormat="1" ht="18" customHeight="1">
      <c r="A84" s="10" t="s">
        <v>280</v>
      </c>
      <c r="B84" s="126" t="str">
        <f>Planilha!B83</f>
        <v>Cabo unipolar (cobre) isol. PVC - 450/750V 4mm2</v>
      </c>
      <c r="C84" s="77">
        <f>Planilha!E83</f>
        <v>0</v>
      </c>
      <c r="D84" s="77">
        <f>Planilha!F83</f>
        <v>0</v>
      </c>
      <c r="E84" s="70">
        <f>Planilha!G83*(1+Planilha!H83)</f>
        <v>0</v>
      </c>
      <c r="F84" s="245"/>
      <c r="G84" s="245"/>
      <c r="H84" s="245"/>
      <c r="I84" s="245"/>
      <c r="J84" s="245"/>
      <c r="K84" s="72">
        <f t="shared" si="4"/>
        <v>0</v>
      </c>
    </row>
    <row r="85" spans="1:11" s="51" customFormat="1" ht="18" customHeight="1">
      <c r="A85" s="10" t="s">
        <v>281</v>
      </c>
      <c r="B85" s="126" t="str">
        <f>Planilha!B84</f>
        <v>Cabo Unipolar (cobre) Isol.HEPR - ench.EVA - 0,6/1kV 10 mm² </v>
      </c>
      <c r="C85" s="77">
        <f>Planilha!E84</f>
        <v>0</v>
      </c>
      <c r="D85" s="77">
        <f>Planilha!F84</f>
        <v>0</v>
      </c>
      <c r="E85" s="70">
        <f>Planilha!G84*(1+Planilha!H84)</f>
        <v>0</v>
      </c>
      <c r="F85" s="245"/>
      <c r="G85" s="245"/>
      <c r="H85" s="245"/>
      <c r="I85" s="245"/>
      <c r="J85" s="245"/>
      <c r="K85" s="72">
        <f t="shared" si="4"/>
        <v>0</v>
      </c>
    </row>
    <row r="86" spans="1:11" s="51" customFormat="1" ht="18" customHeight="1">
      <c r="A86" s="10" t="s">
        <v>282</v>
      </c>
      <c r="B86" s="126" t="str">
        <f>Planilha!B85</f>
        <v>Cabo Unipolar (cobre) Isol.HEPR - ench.EVA - 0,6/1kV 6 mm² </v>
      </c>
      <c r="C86" s="77">
        <f>Planilha!E85</f>
        <v>0</v>
      </c>
      <c r="D86" s="77">
        <f>Planilha!F85</f>
        <v>0</v>
      </c>
      <c r="E86" s="70">
        <f>Planilha!G85*(1+Planilha!H85)</f>
        <v>0</v>
      </c>
      <c r="F86" s="245"/>
      <c r="G86" s="245"/>
      <c r="H86" s="245"/>
      <c r="I86" s="245"/>
      <c r="J86" s="245"/>
      <c r="K86" s="72">
        <f t="shared" si="4"/>
        <v>0</v>
      </c>
    </row>
    <row r="87" spans="1:11" s="51" customFormat="1" ht="18" customHeight="1">
      <c r="A87" s="10" t="s">
        <v>283</v>
      </c>
      <c r="B87" s="126" t="str">
        <f>Planilha!B86</f>
        <v>Condulete Alumínio encaixe tipo X 3/4"</v>
      </c>
      <c r="C87" s="77">
        <f>Planilha!E86</f>
        <v>0</v>
      </c>
      <c r="D87" s="77">
        <f>Planilha!F86</f>
        <v>0</v>
      </c>
      <c r="E87" s="70">
        <f>Planilha!G86*(1+Planilha!H86)</f>
        <v>0</v>
      </c>
      <c r="F87" s="245"/>
      <c r="G87" s="245"/>
      <c r="H87" s="245"/>
      <c r="I87" s="245"/>
      <c r="J87" s="245"/>
      <c r="K87" s="72">
        <f t="shared" si="4"/>
        <v>0</v>
      </c>
    </row>
    <row r="88" spans="1:11" s="51" customFormat="1" ht="18" customHeight="1">
      <c r="A88" s="10" t="s">
        <v>284</v>
      </c>
      <c r="B88" s="126" t="str">
        <f>Planilha!B87</f>
        <v>Curva ( longa) 90º ferro galvanizado 3/4"</v>
      </c>
      <c r="C88" s="77">
        <f>Planilha!E87</f>
        <v>0</v>
      </c>
      <c r="D88" s="77">
        <f>Planilha!F87</f>
        <v>0</v>
      </c>
      <c r="E88" s="70">
        <f>Planilha!G87*(1+Planilha!H87)</f>
        <v>0</v>
      </c>
      <c r="F88" s="245"/>
      <c r="G88" s="245"/>
      <c r="H88" s="245"/>
      <c r="I88" s="245"/>
      <c r="J88" s="245"/>
      <c r="K88" s="72">
        <f t="shared" si="4"/>
        <v>0</v>
      </c>
    </row>
    <row r="89" spans="1:11" s="51" customFormat="1" ht="18" customHeight="1">
      <c r="A89" s="10" t="s">
        <v>285</v>
      </c>
      <c r="B89" s="126" t="str">
        <f>Planilha!B88</f>
        <v>Interruptor tetrapolar DR 80A- norma DIN - (3 fases/neutro - In 30mA)</v>
      </c>
      <c r="C89" s="77">
        <f>Planilha!E88</f>
        <v>0</v>
      </c>
      <c r="D89" s="77">
        <f>Planilha!F88</f>
        <v>0</v>
      </c>
      <c r="E89" s="70">
        <f>Planilha!G88*(1+Planilha!H88)</f>
        <v>0</v>
      </c>
      <c r="F89" s="245"/>
      <c r="G89" s="245"/>
      <c r="H89" s="245"/>
      <c r="I89" s="245"/>
      <c r="J89" s="245"/>
      <c r="K89" s="72">
        <f t="shared" si="4"/>
        <v>0</v>
      </c>
    </row>
    <row r="90" spans="1:11" s="51" customFormat="1" ht="18" customHeight="1">
      <c r="A90" s="10" t="s">
        <v>286</v>
      </c>
      <c r="B90" s="126" t="str">
        <f>Planilha!B89</f>
        <v>Disjuntor bipolar termomagnético (220 V/127 V) - norma DIN - Curva C 20 A </v>
      </c>
      <c r="C90" s="77">
        <f>Planilha!E89</f>
        <v>0</v>
      </c>
      <c r="D90" s="77">
        <f>Planilha!F89</f>
        <v>0</v>
      </c>
      <c r="E90" s="70">
        <f>Planilha!G89*(1+Planilha!H89)</f>
        <v>0</v>
      </c>
      <c r="F90" s="245"/>
      <c r="G90" s="245"/>
      <c r="H90" s="245"/>
      <c r="I90" s="245"/>
      <c r="J90" s="245"/>
      <c r="K90" s="72">
        <f t="shared" si="4"/>
        <v>0</v>
      </c>
    </row>
    <row r="91" spans="1:11" s="51" customFormat="1" ht="18" customHeight="1">
      <c r="A91" s="10" t="s">
        <v>287</v>
      </c>
      <c r="B91" s="126" t="str">
        <f>Planilha!B90</f>
        <v>Disjuntor bipolar termomagnético (220 V/127 V) - norma DIN - Curva C 25 A </v>
      </c>
      <c r="C91" s="77">
        <f>Planilha!E90</f>
        <v>0</v>
      </c>
      <c r="D91" s="77">
        <f>Planilha!F90</f>
        <v>0</v>
      </c>
      <c r="E91" s="70">
        <f>Planilha!G90*(1+Planilha!H90)</f>
        <v>0</v>
      </c>
      <c r="F91" s="245"/>
      <c r="G91" s="245"/>
      <c r="H91" s="245"/>
      <c r="I91" s="245"/>
      <c r="J91" s="245"/>
      <c r="K91" s="72">
        <f t="shared" si="4"/>
        <v>0</v>
      </c>
    </row>
    <row r="92" spans="1:11" s="51" customFormat="1" ht="18" customHeight="1">
      <c r="A92" s="10" t="s">
        <v>288</v>
      </c>
      <c r="B92" s="126" t="str">
        <f>Planilha!B91</f>
        <v>Disjuntor tripolar termomagnético - norma DIN - Curva C 32 A</v>
      </c>
      <c r="C92" s="77">
        <f>Planilha!E91</f>
        <v>0</v>
      </c>
      <c r="D92" s="77">
        <f>Planilha!F91</f>
        <v>0</v>
      </c>
      <c r="E92" s="70">
        <f>Planilha!G91*(1+Planilha!H91)</f>
        <v>0</v>
      </c>
      <c r="F92" s="245"/>
      <c r="G92" s="245"/>
      <c r="H92" s="245"/>
      <c r="I92" s="245"/>
      <c r="J92" s="245"/>
      <c r="K92" s="72">
        <f t="shared" si="4"/>
        <v>0</v>
      </c>
    </row>
    <row r="93" spans="1:11" s="51" customFormat="1" ht="18" customHeight="1">
      <c r="A93" s="10" t="s">
        <v>289</v>
      </c>
      <c r="B93" s="126" t="str">
        <f>Planilha!B92</f>
        <v>Disjuntor tripolar termomagnético - norma DIN - Curva C 40 A</v>
      </c>
      <c r="C93" s="77">
        <f>Planilha!E92</f>
        <v>0</v>
      </c>
      <c r="D93" s="77">
        <f>Planilha!F92</f>
        <v>0</v>
      </c>
      <c r="E93" s="70">
        <f>Planilha!G92*(1+Planilha!H92)</f>
        <v>0</v>
      </c>
      <c r="F93" s="245"/>
      <c r="G93" s="245"/>
      <c r="H93" s="245"/>
      <c r="I93" s="245"/>
      <c r="J93" s="245"/>
      <c r="K93" s="72">
        <f t="shared" si="4"/>
        <v>0</v>
      </c>
    </row>
    <row r="94" spans="1:11" s="51" customFormat="1" ht="18" customHeight="1" thickBot="1">
      <c r="A94" s="55" t="s">
        <v>290</v>
      </c>
      <c r="B94" s="126" t="str">
        <f>Planilha!B93</f>
        <v>Disjuntor tripolar termomagnético - norma DIN - Curva C 80 A</v>
      </c>
      <c r="C94" s="96">
        <f>Planilha!E93</f>
        <v>0</v>
      </c>
      <c r="D94" s="96">
        <f>Planilha!F93</f>
        <v>0</v>
      </c>
      <c r="E94" s="97">
        <f>Planilha!G93*(1+Planilha!H93)</f>
        <v>0</v>
      </c>
      <c r="F94" s="246"/>
      <c r="G94" s="246"/>
      <c r="H94" s="246"/>
      <c r="I94" s="246"/>
      <c r="J94" s="246"/>
      <c r="K94" s="98">
        <f t="shared" si="4"/>
        <v>0</v>
      </c>
    </row>
    <row r="95" spans="1:11" s="51" customFormat="1" ht="18" customHeight="1" thickTop="1">
      <c r="A95" s="91" t="s">
        <v>291</v>
      </c>
      <c r="B95" s="126" t="str">
        <f>Planilha!B94</f>
        <v>Disjuntor unipolar termomagnético - norma DIN - Curva C 20A</v>
      </c>
      <c r="C95" s="99">
        <f>Planilha!E94</f>
        <v>0</v>
      </c>
      <c r="D95" s="99">
        <f>Planilha!F94</f>
        <v>0</v>
      </c>
      <c r="E95" s="100">
        <f>Planilha!G94*(1+Planilha!H94)</f>
        <v>0</v>
      </c>
      <c r="F95" s="247"/>
      <c r="G95" s="247"/>
      <c r="H95" s="247"/>
      <c r="I95" s="247"/>
      <c r="J95" s="247"/>
      <c r="K95" s="101">
        <f t="shared" si="4"/>
        <v>0</v>
      </c>
    </row>
    <row r="96" spans="1:11" s="51" customFormat="1" ht="18" customHeight="1">
      <c r="A96" s="10" t="s">
        <v>292</v>
      </c>
      <c r="B96" s="126" t="str">
        <f>Planilha!B95</f>
        <v>Disjuntor unipolar termomagnético - norma DIN - Curva C 25A</v>
      </c>
      <c r="C96" s="77">
        <f>Planilha!E95</f>
        <v>0</v>
      </c>
      <c r="D96" s="77">
        <f>Planilha!F95</f>
        <v>0</v>
      </c>
      <c r="E96" s="70">
        <f>Planilha!G95*(1+Planilha!H95)</f>
        <v>0</v>
      </c>
      <c r="F96" s="245"/>
      <c r="G96" s="245"/>
      <c r="H96" s="245"/>
      <c r="I96" s="245"/>
      <c r="J96" s="245"/>
      <c r="K96" s="72">
        <f t="shared" si="4"/>
        <v>0</v>
      </c>
    </row>
    <row r="97" spans="1:11" s="51" customFormat="1" ht="18" customHeight="1">
      <c r="A97" s="10" t="s">
        <v>293</v>
      </c>
      <c r="B97" s="126" t="str">
        <f>Planilha!B96</f>
        <v>Eletrocalha perfurada tipo C 150x50mm eletrolítica chapa 14  - com tampa, virola,e conexões</v>
      </c>
      <c r="C97" s="77">
        <f>Planilha!E96</f>
        <v>0</v>
      </c>
      <c r="D97" s="77">
        <f>Planilha!F96</f>
        <v>0</v>
      </c>
      <c r="E97" s="70">
        <f>Planilha!G96*(1+Planilha!H96)</f>
        <v>0</v>
      </c>
      <c r="F97" s="245"/>
      <c r="G97" s="245"/>
      <c r="H97" s="245"/>
      <c r="I97" s="245"/>
      <c r="J97" s="245"/>
      <c r="K97" s="72">
        <f t="shared" si="4"/>
        <v>0</v>
      </c>
    </row>
    <row r="98" spans="1:11" s="51" customFormat="1" ht="18" customHeight="1">
      <c r="A98" s="10" t="s">
        <v>294</v>
      </c>
      <c r="B98" s="126" t="str">
        <f>Planilha!B97</f>
        <v>Eletroduto metálico galvanizado, vara 3.0 m 3/4"</v>
      </c>
      <c r="C98" s="77">
        <f>Planilha!E97</f>
        <v>0</v>
      </c>
      <c r="D98" s="77">
        <f>Planilha!F97</f>
        <v>0</v>
      </c>
      <c r="E98" s="70">
        <f>Planilha!G97*(1+Planilha!H97)</f>
        <v>0</v>
      </c>
      <c r="F98" s="245"/>
      <c r="G98" s="245"/>
      <c r="H98" s="245"/>
      <c r="I98" s="245"/>
      <c r="J98" s="245"/>
      <c r="K98" s="72">
        <f t="shared" si="4"/>
        <v>0</v>
      </c>
    </row>
    <row r="99" spans="1:11" s="51" customFormat="1" ht="18" customHeight="1">
      <c r="A99" s="10" t="s">
        <v>295</v>
      </c>
      <c r="B99" s="126" t="str">
        <f>Planilha!B98</f>
        <v>Fita isolante adesiva antichama em rolo de 20m</v>
      </c>
      <c r="C99" s="77">
        <f>Planilha!E98</f>
        <v>0</v>
      </c>
      <c r="D99" s="77">
        <f>Planilha!F98</f>
        <v>0</v>
      </c>
      <c r="E99" s="70">
        <f>Planilha!G98*(1+Planilha!H98)</f>
        <v>0</v>
      </c>
      <c r="F99" s="245"/>
      <c r="G99" s="245"/>
      <c r="H99" s="245"/>
      <c r="I99" s="245"/>
      <c r="J99" s="245"/>
      <c r="K99" s="72">
        <f t="shared" si="4"/>
        <v>0</v>
      </c>
    </row>
    <row r="100" spans="1:11" s="51" customFormat="1" ht="18" customHeight="1">
      <c r="A100" s="10" t="s">
        <v>296</v>
      </c>
      <c r="B100" s="126" t="str">
        <f>Planilha!B99</f>
        <v>Interruptor 1 tecla simples</v>
      </c>
      <c r="C100" s="77">
        <f>Planilha!E99</f>
        <v>0</v>
      </c>
      <c r="D100" s="77">
        <f>Planilha!F99</f>
        <v>0</v>
      </c>
      <c r="E100" s="70">
        <f>Planilha!G99*(1+Planilha!H99)</f>
        <v>0</v>
      </c>
      <c r="F100" s="245"/>
      <c r="G100" s="245"/>
      <c r="H100" s="245"/>
      <c r="I100" s="245"/>
      <c r="J100" s="245"/>
      <c r="K100" s="72">
        <f t="shared" si="4"/>
        <v>0</v>
      </c>
    </row>
    <row r="101" spans="1:11" s="51" customFormat="1" ht="18" customHeight="1">
      <c r="A101" s="10" t="s">
        <v>297</v>
      </c>
      <c r="B101" s="126" t="str">
        <f>Planilha!B100</f>
        <v>Interruptor 2 teclas simples</v>
      </c>
      <c r="C101" s="77">
        <f>Planilha!E100</f>
        <v>0</v>
      </c>
      <c r="D101" s="77">
        <f>Planilha!F100</f>
        <v>0</v>
      </c>
      <c r="E101" s="70">
        <f>Planilha!G100*(1+Planilha!H100)</f>
        <v>0</v>
      </c>
      <c r="F101" s="245"/>
      <c r="G101" s="245"/>
      <c r="H101" s="245"/>
      <c r="I101" s="245"/>
      <c r="J101" s="245"/>
      <c r="K101" s="72">
        <f t="shared" si="4"/>
        <v>0</v>
      </c>
    </row>
    <row r="102" spans="1:11" s="51" customFormat="1" ht="18" customHeight="1">
      <c r="A102" s="10" t="s">
        <v>298</v>
      </c>
      <c r="B102" s="126" t="str">
        <f>Planilha!B101</f>
        <v>Junção "T" para perfilado 38x38mm</v>
      </c>
      <c r="C102" s="77">
        <f>Planilha!E101</f>
        <v>0</v>
      </c>
      <c r="D102" s="77">
        <f>Planilha!F101</f>
        <v>0</v>
      </c>
      <c r="E102" s="70">
        <f>Planilha!G101*(1+Planilha!H101)</f>
        <v>0</v>
      </c>
      <c r="F102" s="245"/>
      <c r="G102" s="245"/>
      <c r="H102" s="245"/>
      <c r="I102" s="245"/>
      <c r="J102" s="245"/>
      <c r="K102" s="72">
        <f t="shared" si="4"/>
        <v>0</v>
      </c>
    </row>
    <row r="103" spans="1:11" s="51" customFormat="1" ht="18" customHeight="1">
      <c r="A103" s="10" t="s">
        <v>299</v>
      </c>
      <c r="B103" s="126" t="str">
        <f>Planilha!B102</f>
        <v>Junção "X" para perfilado 38x38mm</v>
      </c>
      <c r="C103" s="77">
        <f>Planilha!E102</f>
        <v>0</v>
      </c>
      <c r="D103" s="77">
        <f>Planilha!F102</f>
        <v>0</v>
      </c>
      <c r="E103" s="70">
        <f>Planilha!G102*(1+Planilha!H102)</f>
        <v>0</v>
      </c>
      <c r="F103" s="245"/>
      <c r="G103" s="245"/>
      <c r="H103" s="245"/>
      <c r="I103" s="245"/>
      <c r="J103" s="245"/>
      <c r="K103" s="72">
        <f t="shared" si="4"/>
        <v>0</v>
      </c>
    </row>
    <row r="104" spans="1:11" s="51" customFormat="1" ht="18" customHeight="1">
      <c r="A104" s="10" t="s">
        <v>300</v>
      </c>
      <c r="B104" s="126" t="str">
        <f>Planilha!B103</f>
        <v>Junção Interna "I" para perfilado 38x38mm</v>
      </c>
      <c r="C104" s="77">
        <f>Planilha!E103</f>
        <v>0</v>
      </c>
      <c r="D104" s="77">
        <f>Planilha!F103</f>
        <v>0</v>
      </c>
      <c r="E104" s="70">
        <f>Planilha!G103*(1+Planilha!H103)</f>
        <v>0</v>
      </c>
      <c r="F104" s="245"/>
      <c r="G104" s="245"/>
      <c r="H104" s="245"/>
      <c r="I104" s="245"/>
      <c r="J104" s="245"/>
      <c r="K104" s="72">
        <f t="shared" si="4"/>
        <v>0</v>
      </c>
    </row>
    <row r="105" spans="1:11" s="51" customFormat="1" ht="18" customHeight="1">
      <c r="A105" s="10" t="s">
        <v>301</v>
      </c>
      <c r="B105" s="126" t="str">
        <f>Planilha!B104</f>
        <v>Lâmpada fluorescente Tubular comum - diam. 26mm 32 W  - 6400K</v>
      </c>
      <c r="C105" s="77">
        <f>Planilha!E104</f>
        <v>0</v>
      </c>
      <c r="D105" s="77">
        <f>Planilha!F104</f>
        <v>0</v>
      </c>
      <c r="E105" s="70">
        <f>Planilha!G104*(1+Planilha!H104)</f>
        <v>0</v>
      </c>
      <c r="F105" s="245"/>
      <c r="G105" s="245"/>
      <c r="H105" s="245"/>
      <c r="I105" s="245"/>
      <c r="J105" s="245"/>
      <c r="K105" s="72">
        <f t="shared" si="4"/>
        <v>0</v>
      </c>
    </row>
    <row r="106" spans="1:11" s="51" customFormat="1" ht="18" customHeight="1">
      <c r="A106" s="10" t="s">
        <v>302</v>
      </c>
      <c r="B106" s="126" t="str">
        <f>Planilha!B105</f>
        <v>Luminária sobrepor p/ fluoresc. tubular de auto rendimento 2x32 W</v>
      </c>
      <c r="C106" s="77">
        <f>Planilha!E105</f>
        <v>0</v>
      </c>
      <c r="D106" s="77">
        <f>Planilha!F105</f>
        <v>0</v>
      </c>
      <c r="E106" s="70">
        <f>Planilha!G105*(1+Planilha!H105)</f>
        <v>0</v>
      </c>
      <c r="F106" s="245"/>
      <c r="G106" s="245"/>
      <c r="H106" s="245"/>
      <c r="I106" s="245"/>
      <c r="J106" s="245"/>
      <c r="K106" s="72">
        <f t="shared" si="4"/>
        <v>0</v>
      </c>
    </row>
    <row r="107" spans="1:11" s="51" customFormat="1" ht="18" customHeight="1">
      <c r="A107" s="10" t="s">
        <v>303</v>
      </c>
      <c r="B107" s="126" t="str">
        <f>Planilha!B106</f>
        <v>Luva ferro galvanizado eletrolítico leve 3/4" (unidute cônico)</v>
      </c>
      <c r="C107" s="77">
        <f>Planilha!E106</f>
        <v>0</v>
      </c>
      <c r="D107" s="77">
        <f>Planilha!F106</f>
        <v>0</v>
      </c>
      <c r="E107" s="70">
        <f>Planilha!G106*(1+Planilha!H106)</f>
        <v>0</v>
      </c>
      <c r="F107" s="245"/>
      <c r="G107" s="245"/>
      <c r="H107" s="245"/>
      <c r="I107" s="245"/>
      <c r="J107" s="245"/>
      <c r="K107" s="72">
        <f t="shared" si="4"/>
        <v>0</v>
      </c>
    </row>
    <row r="108" spans="1:11" s="51" customFormat="1" ht="18" customHeight="1">
      <c r="A108" s="10" t="s">
        <v>304</v>
      </c>
      <c r="B108" s="126" t="str">
        <f>Planilha!B107</f>
        <v>Mão Francesa Simples 300mm </v>
      </c>
      <c r="C108" s="77">
        <f>Planilha!E107</f>
        <v>0</v>
      </c>
      <c r="D108" s="77">
        <f>Planilha!F107</f>
        <v>0</v>
      </c>
      <c r="E108" s="70">
        <f>Planilha!G107*(1+Planilha!H107)</f>
        <v>0</v>
      </c>
      <c r="F108" s="245"/>
      <c r="G108" s="245"/>
      <c r="H108" s="245"/>
      <c r="I108" s="245"/>
      <c r="J108" s="245"/>
      <c r="K108" s="72">
        <f t="shared" si="4"/>
        <v>0</v>
      </c>
    </row>
    <row r="109" spans="1:11" s="51" customFormat="1" ht="18" customHeight="1">
      <c r="A109" s="10" t="s">
        <v>305</v>
      </c>
      <c r="B109" s="126" t="str">
        <f>Planilha!B108</f>
        <v>Parafuso Cabeça Lentilha, porca e arruelas para eletrocalha e perfilados</v>
      </c>
      <c r="C109" s="77">
        <f>Planilha!E108</f>
        <v>0</v>
      </c>
      <c r="D109" s="77">
        <f>Planilha!F108</f>
        <v>0</v>
      </c>
      <c r="E109" s="70">
        <f>Planilha!G108*(1+Planilha!H108)</f>
        <v>0</v>
      </c>
      <c r="F109" s="245"/>
      <c r="G109" s="245"/>
      <c r="H109" s="245"/>
      <c r="I109" s="245"/>
      <c r="J109" s="245"/>
      <c r="K109" s="72">
        <f t="shared" si="4"/>
        <v>0</v>
      </c>
    </row>
    <row r="110" spans="1:11" s="51" customFormat="1" ht="18" customHeight="1">
      <c r="A110" s="10" t="s">
        <v>306</v>
      </c>
      <c r="B110" s="126" t="str">
        <f>Planilha!B109</f>
        <v>Perfilado perfurado aba virada 38x38mm chapa 16 - barra de 6,00m</v>
      </c>
      <c r="C110" s="77">
        <f>Planilha!E109</f>
        <v>0</v>
      </c>
      <c r="D110" s="77">
        <f>Planilha!F109</f>
        <v>0</v>
      </c>
      <c r="E110" s="70">
        <f>Planilha!G109*(1+Planilha!H109)</f>
        <v>0</v>
      </c>
      <c r="F110" s="245"/>
      <c r="G110" s="245"/>
      <c r="H110" s="245"/>
      <c r="I110" s="245"/>
      <c r="J110" s="245"/>
      <c r="K110" s="72">
        <f t="shared" si="4"/>
        <v>0</v>
      </c>
    </row>
    <row r="111" spans="1:11" s="51" customFormat="1" ht="18" customHeight="1">
      <c r="A111" s="10" t="s">
        <v>307</v>
      </c>
      <c r="B111" s="126" t="str">
        <f>Planilha!B110</f>
        <v>Quadro distribuição sobrepor p/18 disj., Barr. trif. p/100A, e disj. geral. </v>
      </c>
      <c r="C111" s="77">
        <f>Planilha!E110</f>
        <v>0</v>
      </c>
      <c r="D111" s="77">
        <f>Planilha!F110</f>
        <v>0</v>
      </c>
      <c r="E111" s="70">
        <f>Planilha!G110*(1+Planilha!H110)</f>
        <v>0</v>
      </c>
      <c r="F111" s="245"/>
      <c r="G111" s="245"/>
      <c r="H111" s="245"/>
      <c r="I111" s="245"/>
      <c r="J111" s="245"/>
      <c r="K111" s="72">
        <f t="shared" si="4"/>
        <v>0</v>
      </c>
    </row>
    <row r="112" spans="1:11" s="51" customFormat="1" ht="18" customHeight="1">
      <c r="A112" s="10" t="s">
        <v>308</v>
      </c>
      <c r="B112" s="126" t="str">
        <f>Planilha!B111</f>
        <v>Quadro distribuição sobrepor p/12 disj., Barr. trif. p/100A, e disj. geral. </v>
      </c>
      <c r="C112" s="77">
        <f>Planilha!E111</f>
        <v>0</v>
      </c>
      <c r="D112" s="77">
        <f>Planilha!F111</f>
        <v>0</v>
      </c>
      <c r="E112" s="70">
        <f>Planilha!G111*(1+Planilha!H111)</f>
        <v>0</v>
      </c>
      <c r="F112" s="245"/>
      <c r="G112" s="245"/>
      <c r="H112" s="245"/>
      <c r="I112" s="245"/>
      <c r="J112" s="245"/>
      <c r="K112" s="72">
        <f t="shared" si="4"/>
        <v>0</v>
      </c>
    </row>
    <row r="113" spans="1:11" s="51" customFormat="1" ht="18" customHeight="1">
      <c r="A113" s="10" t="s">
        <v>309</v>
      </c>
      <c r="B113" s="126" t="str">
        <f>Planilha!B112</f>
        <v>Reator para Lâmpadas fluorescentes de 2x32W </v>
      </c>
      <c r="C113" s="77">
        <f>Planilha!E112</f>
        <v>0</v>
      </c>
      <c r="D113" s="77">
        <f>Planilha!F112</f>
        <v>0</v>
      </c>
      <c r="E113" s="70">
        <f>Planilha!G112*(1+Planilha!H112)</f>
        <v>0</v>
      </c>
      <c r="F113" s="245"/>
      <c r="G113" s="245"/>
      <c r="H113" s="245"/>
      <c r="I113" s="245"/>
      <c r="J113" s="245"/>
      <c r="K113" s="72">
        <f t="shared" si="4"/>
        <v>0</v>
      </c>
    </row>
    <row r="114" spans="1:11" s="51" customFormat="1" ht="18" customHeight="1">
      <c r="A114" s="10" t="s">
        <v>310</v>
      </c>
      <c r="B114" s="126" t="str">
        <f>Planilha!B113</f>
        <v>Saida para perfilado 38x38(acessórios)</v>
      </c>
      <c r="C114" s="77">
        <f>Planilha!E113</f>
        <v>0</v>
      </c>
      <c r="D114" s="77">
        <f>Planilha!F113</f>
        <v>0</v>
      </c>
      <c r="E114" s="70">
        <f>Planilha!G113*(1+Planilha!H113)</f>
        <v>0</v>
      </c>
      <c r="F114" s="245"/>
      <c r="G114" s="245"/>
      <c r="H114" s="245"/>
      <c r="I114" s="245"/>
      <c r="J114" s="245"/>
      <c r="K114" s="72">
        <f t="shared" si="4"/>
        <v>0</v>
      </c>
    </row>
    <row r="115" spans="1:11" s="51" customFormat="1" ht="18" customHeight="1">
      <c r="A115" s="10" t="s">
        <v>311</v>
      </c>
      <c r="B115" s="126" t="str">
        <f>Planilha!B114</f>
        <v>Suspensão  p/ luminária 150mm</v>
      </c>
      <c r="C115" s="77">
        <f>Planilha!E114</f>
        <v>0</v>
      </c>
      <c r="D115" s="77">
        <f>Planilha!F114</f>
        <v>0</v>
      </c>
      <c r="E115" s="70">
        <f>Planilha!G114*(1+Planilha!H114)</f>
        <v>0</v>
      </c>
      <c r="F115" s="245"/>
      <c r="G115" s="245"/>
      <c r="H115" s="245"/>
      <c r="I115" s="245"/>
      <c r="J115" s="245"/>
      <c r="K115" s="72">
        <f t="shared" si="4"/>
        <v>0</v>
      </c>
    </row>
    <row r="116" spans="1:11" s="51" customFormat="1" ht="18" customHeight="1">
      <c r="A116" s="10" t="s">
        <v>312</v>
      </c>
      <c r="B116" s="126" t="str">
        <f>Planilha!B115</f>
        <v>Suspensão longo p/ perfilado 150mm</v>
      </c>
      <c r="C116" s="77">
        <f>Planilha!E115</f>
        <v>0</v>
      </c>
      <c r="D116" s="77">
        <f>Planilha!F115</f>
        <v>0</v>
      </c>
      <c r="E116" s="70">
        <f>Planilha!G115*(1+Planilha!H115)</f>
        <v>0</v>
      </c>
      <c r="F116" s="245"/>
      <c r="G116" s="245"/>
      <c r="H116" s="245"/>
      <c r="I116" s="245"/>
      <c r="J116" s="245"/>
      <c r="K116" s="72">
        <f t="shared" si="4"/>
        <v>0</v>
      </c>
    </row>
    <row r="117" spans="1:11" s="51" customFormat="1" ht="18" customHeight="1">
      <c r="A117" s="10" t="s">
        <v>313</v>
      </c>
      <c r="B117" s="126" t="str">
        <f>Planilha!B116</f>
        <v>Tampa de condulete de 3/4" para interruptor. </v>
      </c>
      <c r="C117" s="77">
        <f>Planilha!E116</f>
        <v>0</v>
      </c>
      <c r="D117" s="77">
        <f>Planilha!F116</f>
        <v>0</v>
      </c>
      <c r="E117" s="70">
        <f>Planilha!G116*(1+Planilha!H116)</f>
        <v>0</v>
      </c>
      <c r="F117" s="245"/>
      <c r="G117" s="245"/>
      <c r="H117" s="245"/>
      <c r="I117" s="245"/>
      <c r="J117" s="245"/>
      <c r="K117" s="72">
        <f t="shared" si="4"/>
        <v>0</v>
      </c>
    </row>
    <row r="118" spans="1:11" s="51" customFormat="1" ht="18" customHeight="1">
      <c r="A118" s="10" t="s">
        <v>314</v>
      </c>
      <c r="B118" s="126" t="str">
        <f>Planilha!B117</f>
        <v>Tampa de condulete de 3/4" para tomada. </v>
      </c>
      <c r="C118" s="77">
        <f>Planilha!E117</f>
        <v>0</v>
      </c>
      <c r="D118" s="77">
        <f>Planilha!F117</f>
        <v>0</v>
      </c>
      <c r="E118" s="70">
        <f>Planilha!G117*(1+Planilha!H117)</f>
        <v>0</v>
      </c>
      <c r="F118" s="245"/>
      <c r="G118" s="245"/>
      <c r="H118" s="245"/>
      <c r="I118" s="245"/>
      <c r="J118" s="245"/>
      <c r="K118" s="72">
        <f t="shared" si="4"/>
        <v>0</v>
      </c>
    </row>
    <row r="119" spans="1:11" s="51" customFormat="1" ht="18" customHeight="1">
      <c r="A119" s="10" t="s">
        <v>315</v>
      </c>
      <c r="B119" s="126" t="str">
        <f>Planilha!B118</f>
        <v>Conjunto caixa tomada e espelho 4x4 dupla função, modelo pedestal montado para bancada 20A ref.  Juval</v>
      </c>
      <c r="C119" s="77">
        <f>Planilha!E118</f>
        <v>0</v>
      </c>
      <c r="D119" s="77">
        <f>Planilha!F118</f>
        <v>0</v>
      </c>
      <c r="E119" s="70">
        <f>Planilha!G118*(1+Planilha!H118)</f>
        <v>0</v>
      </c>
      <c r="F119" s="245"/>
      <c r="G119" s="245"/>
      <c r="H119" s="245"/>
      <c r="I119" s="245"/>
      <c r="J119" s="245"/>
      <c r="K119" s="72">
        <f t="shared" si="4"/>
        <v>0</v>
      </c>
    </row>
    <row r="120" spans="1:11" s="51" customFormat="1" ht="18" customHeight="1">
      <c r="A120" s="10" t="s">
        <v>316</v>
      </c>
      <c r="B120" s="126" t="str">
        <f>Planilha!B119</f>
        <v>Tomada hexagonal (NBR 14136) 2P+T 20A</v>
      </c>
      <c r="C120" s="77">
        <f>Planilha!E119</f>
        <v>0</v>
      </c>
      <c r="D120" s="77">
        <f>Planilha!F119</f>
        <v>0</v>
      </c>
      <c r="E120" s="70">
        <f>Planilha!G119*(1+Planilha!H119)</f>
        <v>0</v>
      </c>
      <c r="F120" s="245"/>
      <c r="G120" s="245"/>
      <c r="H120" s="245"/>
      <c r="I120" s="245"/>
      <c r="J120" s="245"/>
      <c r="K120" s="72">
        <f t="shared" si="4"/>
        <v>0</v>
      </c>
    </row>
    <row r="121" spans="1:11" s="51" customFormat="1" ht="18" customHeight="1">
      <c r="A121" s="10" t="s">
        <v>317</v>
      </c>
      <c r="B121" s="126" t="str">
        <f>Planilha!B120</f>
        <v>Tomada hexagonal (NBR 14136) 2P+T 20A - VERMELHA</v>
      </c>
      <c r="C121" s="77">
        <f>Planilha!E120</f>
        <v>0</v>
      </c>
      <c r="D121" s="77">
        <f>Planilha!F120</f>
        <v>0</v>
      </c>
      <c r="E121" s="70">
        <f>Planilha!G120*(1+Planilha!H120)</f>
        <v>0</v>
      </c>
      <c r="F121" s="245"/>
      <c r="G121" s="245"/>
      <c r="H121" s="245"/>
      <c r="I121" s="245"/>
      <c r="J121" s="245"/>
      <c r="K121" s="72">
        <f t="shared" si="4"/>
        <v>0</v>
      </c>
    </row>
    <row r="122" spans="1:11" s="51" customFormat="1" ht="18" customHeight="1">
      <c r="A122" s="9"/>
      <c r="B122" s="130" t="s">
        <v>267</v>
      </c>
      <c r="C122" s="78"/>
      <c r="D122" s="78"/>
      <c r="E122" s="78"/>
      <c r="F122" s="71"/>
      <c r="G122" s="71"/>
      <c r="H122" s="71"/>
      <c r="I122" s="71"/>
      <c r="J122" s="71"/>
      <c r="K122" s="73"/>
    </row>
    <row r="123" spans="1:11" s="51" customFormat="1" ht="18" customHeight="1">
      <c r="A123" s="10" t="s">
        <v>318</v>
      </c>
      <c r="B123" s="126" t="str">
        <f>Planilha!B122</f>
        <v>Acoplamento para Perfilado 38x38mm  (sapata quadrada)</v>
      </c>
      <c r="C123" s="77">
        <f>Planilha!E122</f>
        <v>0</v>
      </c>
      <c r="D123" s="77">
        <f>Planilha!F122</f>
        <v>0</v>
      </c>
      <c r="E123" s="70">
        <f>Planilha!G122*(1+Planilha!H122)</f>
        <v>0</v>
      </c>
      <c r="F123" s="245"/>
      <c r="G123" s="245"/>
      <c r="H123" s="245"/>
      <c r="I123" s="245"/>
      <c r="J123" s="245"/>
      <c r="K123" s="72">
        <f aca="true" t="shared" si="5" ref="K123:K149">J123+I123+H123+G123+F123</f>
        <v>0</v>
      </c>
    </row>
    <row r="124" spans="1:11" s="51" customFormat="1" ht="18" customHeight="1">
      <c r="A124" s="10" t="s">
        <v>319</v>
      </c>
      <c r="B124" s="126" t="str">
        <f>Planilha!B123</f>
        <v>Adaptador eletroduto metalico leve 1" - (unidute reto)</v>
      </c>
      <c r="C124" s="77">
        <f>Planilha!E123</f>
        <v>0</v>
      </c>
      <c r="D124" s="77">
        <f>Planilha!F123</f>
        <v>0</v>
      </c>
      <c r="E124" s="70">
        <f>Planilha!G123*(1+Planilha!H123)</f>
        <v>0</v>
      </c>
      <c r="F124" s="245"/>
      <c r="G124" s="245"/>
      <c r="H124" s="245"/>
      <c r="I124" s="245"/>
      <c r="J124" s="245"/>
      <c r="K124" s="72">
        <f t="shared" si="5"/>
        <v>0</v>
      </c>
    </row>
    <row r="125" spans="1:11" s="51" customFormat="1" ht="18" customHeight="1">
      <c r="A125" s="10" t="s">
        <v>320</v>
      </c>
      <c r="B125" s="126" t="str">
        <f>Planilha!B124</f>
        <v>Arruela lisa galvan. 3/8"</v>
      </c>
      <c r="C125" s="77">
        <f>Planilha!E124</f>
        <v>0</v>
      </c>
      <c r="D125" s="77">
        <f>Planilha!F124</f>
        <v>0</v>
      </c>
      <c r="E125" s="70">
        <f>Planilha!G124*(1+Planilha!H124)</f>
        <v>0</v>
      </c>
      <c r="F125" s="245"/>
      <c r="G125" s="245"/>
      <c r="H125" s="245"/>
      <c r="I125" s="245"/>
      <c r="J125" s="245"/>
      <c r="K125" s="72">
        <f t="shared" si="5"/>
        <v>0</v>
      </c>
    </row>
    <row r="126" spans="1:11" s="51" customFormat="1" ht="18" customHeight="1">
      <c r="A126" s="10" t="s">
        <v>321</v>
      </c>
      <c r="B126" s="126" t="str">
        <f>Planilha!B125</f>
        <v>Parafuso galvan. cab. sext. 3/8"x2.1/2" rosca total WW</v>
      </c>
      <c r="C126" s="77">
        <f>Planilha!E125</f>
        <v>0</v>
      </c>
      <c r="D126" s="77">
        <f>Planilha!F125</f>
        <v>0</v>
      </c>
      <c r="E126" s="70">
        <f>Planilha!G125*(1+Planilha!H125)</f>
        <v>0</v>
      </c>
      <c r="F126" s="245"/>
      <c r="G126" s="245"/>
      <c r="H126" s="245"/>
      <c r="I126" s="245"/>
      <c r="J126" s="245"/>
      <c r="K126" s="72">
        <f t="shared" si="5"/>
        <v>0</v>
      </c>
    </row>
    <row r="127" spans="1:11" s="51" customFormat="1" ht="18" customHeight="1">
      <c r="A127" s="10" t="s">
        <v>322</v>
      </c>
      <c r="B127" s="126" t="str">
        <f>Planilha!B126</f>
        <v>Parafuso galvan. cabeça lentilha 1/4"x5/8" máquina rosca total</v>
      </c>
      <c r="C127" s="77">
        <f>Planilha!E126</f>
        <v>0</v>
      </c>
      <c r="D127" s="77">
        <f>Planilha!F126</f>
        <v>0</v>
      </c>
      <c r="E127" s="70">
        <f>Planilha!G126*(1+Planilha!H126)</f>
        <v>0</v>
      </c>
      <c r="F127" s="245"/>
      <c r="G127" s="245"/>
      <c r="H127" s="245"/>
      <c r="I127" s="245"/>
      <c r="J127" s="245"/>
      <c r="K127" s="72">
        <f t="shared" si="5"/>
        <v>0</v>
      </c>
    </row>
    <row r="128" spans="1:11" s="51" customFormat="1" ht="18" customHeight="1">
      <c r="A128" s="10" t="s">
        <v>323</v>
      </c>
      <c r="B128" s="126" t="str">
        <f>Planilha!B127</f>
        <v>Parafuso fenda galvan. cab. panela 4,2x32mm autoatarrachante</v>
      </c>
      <c r="C128" s="77">
        <f>Planilha!E127</f>
        <v>0</v>
      </c>
      <c r="D128" s="77">
        <f>Planilha!F127</f>
        <v>0</v>
      </c>
      <c r="E128" s="70">
        <f>Planilha!G127*(1+Planilha!H127)</f>
        <v>0</v>
      </c>
      <c r="F128" s="245"/>
      <c r="G128" s="245"/>
      <c r="H128" s="245"/>
      <c r="I128" s="245"/>
      <c r="J128" s="245"/>
      <c r="K128" s="72">
        <f t="shared" si="5"/>
        <v>0</v>
      </c>
    </row>
    <row r="129" spans="1:11" s="51" customFormat="1" ht="18" customHeight="1">
      <c r="A129" s="10" t="s">
        <v>324</v>
      </c>
      <c r="B129" s="126" t="str">
        <f>Planilha!B128</f>
        <v>Mão Francesa Simples 300mm </v>
      </c>
      <c r="C129" s="77">
        <f>Planilha!E128</f>
        <v>0</v>
      </c>
      <c r="D129" s="77">
        <f>Planilha!F128</f>
        <v>0</v>
      </c>
      <c r="E129" s="70">
        <f>Planilha!G128*(1+Planilha!H128)</f>
        <v>0</v>
      </c>
      <c r="F129" s="245"/>
      <c r="G129" s="245"/>
      <c r="H129" s="245"/>
      <c r="I129" s="245"/>
      <c r="J129" s="245"/>
      <c r="K129" s="72">
        <f t="shared" si="5"/>
        <v>0</v>
      </c>
    </row>
    <row r="130" spans="1:11" s="51" customFormat="1" ht="18" customHeight="1">
      <c r="A130" s="10" t="s">
        <v>325</v>
      </c>
      <c r="B130" s="126" t="str">
        <f>Planilha!B129</f>
        <v>Eletrocalha perfurada tipo C 150x50mm eletrolítica chapa 14  - com tampa, virola,e conexões</v>
      </c>
      <c r="C130" s="77">
        <f>Planilha!E129</f>
        <v>0</v>
      </c>
      <c r="D130" s="77">
        <f>Planilha!F129</f>
        <v>0</v>
      </c>
      <c r="E130" s="70">
        <f>Planilha!G129*(1+Planilha!H129)</f>
        <v>0</v>
      </c>
      <c r="F130" s="245"/>
      <c r="G130" s="245"/>
      <c r="H130" s="245"/>
      <c r="I130" s="245"/>
      <c r="J130" s="245"/>
      <c r="K130" s="72">
        <f t="shared" si="5"/>
        <v>0</v>
      </c>
    </row>
    <row r="131" spans="1:11" s="51" customFormat="1" ht="18" customHeight="1">
      <c r="A131" s="10" t="s">
        <v>326</v>
      </c>
      <c r="B131" s="126" t="str">
        <f>Planilha!B130</f>
        <v>Eletrocalha perfurada tipo C 200x50mm eletrolítica chapa 14  - com tampa, virola,e conexões</v>
      </c>
      <c r="C131" s="77">
        <f>Planilha!E130</f>
        <v>0</v>
      </c>
      <c r="D131" s="77">
        <f>Planilha!F130</f>
        <v>0</v>
      </c>
      <c r="E131" s="70">
        <f>Planilha!G130*(1+Planilha!H130)</f>
        <v>0</v>
      </c>
      <c r="F131" s="245"/>
      <c r="G131" s="245"/>
      <c r="H131" s="245"/>
      <c r="I131" s="245"/>
      <c r="J131" s="245"/>
      <c r="K131" s="72">
        <f t="shared" si="5"/>
        <v>0</v>
      </c>
    </row>
    <row r="132" spans="1:11" s="51" customFormat="1" ht="18" customHeight="1">
      <c r="A132" s="10" t="s">
        <v>327</v>
      </c>
      <c r="B132" s="126" t="str">
        <f>Planilha!B131</f>
        <v>Suspensão vertical para eletrocalha 150x50mm </v>
      </c>
      <c r="C132" s="77">
        <f>Planilha!E131</f>
        <v>0</v>
      </c>
      <c r="D132" s="77">
        <f>Planilha!F131</f>
        <v>0</v>
      </c>
      <c r="E132" s="70">
        <f>Planilha!G131*(1+Planilha!H131)</f>
        <v>0</v>
      </c>
      <c r="F132" s="245"/>
      <c r="G132" s="245"/>
      <c r="H132" s="245"/>
      <c r="I132" s="245"/>
      <c r="J132" s="245"/>
      <c r="K132" s="72">
        <f t="shared" si="5"/>
        <v>0</v>
      </c>
    </row>
    <row r="133" spans="1:11" s="51" customFormat="1" ht="18" customHeight="1">
      <c r="A133" s="10" t="s">
        <v>328</v>
      </c>
      <c r="B133" s="126" t="str">
        <f>Planilha!B132</f>
        <v>Parafuso Aço Chumbador Parabolt 3/8" X 75MM</v>
      </c>
      <c r="C133" s="77">
        <f>Planilha!E132</f>
        <v>0</v>
      </c>
      <c r="D133" s="77">
        <f>Planilha!F132</f>
        <v>0</v>
      </c>
      <c r="E133" s="70">
        <f>Planilha!G132*(1+Planilha!H132)</f>
        <v>0</v>
      </c>
      <c r="F133" s="245"/>
      <c r="G133" s="245"/>
      <c r="H133" s="245"/>
      <c r="I133" s="245"/>
      <c r="J133" s="245"/>
      <c r="K133" s="72">
        <f t="shared" si="5"/>
        <v>0</v>
      </c>
    </row>
    <row r="134" spans="1:11" s="51" customFormat="1" ht="18" customHeight="1">
      <c r="A134" s="10" t="s">
        <v>329</v>
      </c>
      <c r="B134" s="126" t="str">
        <f>Planilha!B133</f>
        <v>Porca sextavada galvan. 1/4"</v>
      </c>
      <c r="C134" s="77">
        <f>Planilha!E133</f>
        <v>0</v>
      </c>
      <c r="D134" s="77">
        <f>Planilha!F133</f>
        <v>0</v>
      </c>
      <c r="E134" s="70">
        <f>Planilha!G133*(1+Planilha!H133)</f>
        <v>0</v>
      </c>
      <c r="F134" s="245"/>
      <c r="G134" s="245"/>
      <c r="H134" s="245"/>
      <c r="I134" s="245"/>
      <c r="J134" s="245"/>
      <c r="K134" s="72">
        <f t="shared" si="5"/>
        <v>0</v>
      </c>
    </row>
    <row r="135" spans="1:11" s="51" customFormat="1" ht="18" customHeight="1">
      <c r="A135" s="10" t="s">
        <v>330</v>
      </c>
      <c r="B135" s="126" t="str">
        <f>Planilha!B134</f>
        <v>Arruela de lisa galvan. 1/4"</v>
      </c>
      <c r="C135" s="77">
        <f>Planilha!E134</f>
        <v>0</v>
      </c>
      <c r="D135" s="77">
        <f>Planilha!F134</f>
        <v>0</v>
      </c>
      <c r="E135" s="70">
        <f>Planilha!G134*(1+Planilha!H134)</f>
        <v>0</v>
      </c>
      <c r="F135" s="245"/>
      <c r="G135" s="245"/>
      <c r="H135" s="245"/>
      <c r="I135" s="245"/>
      <c r="J135" s="245"/>
      <c r="K135" s="72">
        <f t="shared" si="5"/>
        <v>0</v>
      </c>
    </row>
    <row r="136" spans="1:11" s="51" customFormat="1" ht="18" customHeight="1">
      <c r="A136" s="10" t="s">
        <v>331</v>
      </c>
      <c r="B136" s="126" t="str">
        <f>Planilha!B135</f>
        <v>Tirante rosqueado de 1/4" </v>
      </c>
      <c r="C136" s="77">
        <f>Planilha!E135</f>
        <v>0</v>
      </c>
      <c r="D136" s="77">
        <f>Planilha!F135</f>
        <v>0</v>
      </c>
      <c r="E136" s="70">
        <f>Planilha!G135*(1+Planilha!H135)</f>
        <v>0</v>
      </c>
      <c r="F136" s="245"/>
      <c r="G136" s="245"/>
      <c r="H136" s="245"/>
      <c r="I136" s="245"/>
      <c r="J136" s="245"/>
      <c r="K136" s="72">
        <f t="shared" si="5"/>
        <v>0</v>
      </c>
    </row>
    <row r="137" spans="1:11" s="51" customFormat="1" ht="18" customHeight="1">
      <c r="A137" s="10" t="s">
        <v>332</v>
      </c>
      <c r="B137" s="126" t="str">
        <f>Planilha!B136</f>
        <v>Braçadeira eletroduto metálico 1" tipo cunha</v>
      </c>
      <c r="C137" s="77">
        <f>Planilha!E136</f>
        <v>0</v>
      </c>
      <c r="D137" s="77">
        <f>Planilha!F136</f>
        <v>0</v>
      </c>
      <c r="E137" s="70">
        <f>Planilha!G136*(1+Planilha!H136)</f>
        <v>0</v>
      </c>
      <c r="F137" s="245"/>
      <c r="G137" s="245"/>
      <c r="H137" s="245"/>
      <c r="I137" s="245"/>
      <c r="J137" s="245"/>
      <c r="K137" s="72">
        <f t="shared" si="5"/>
        <v>0</v>
      </c>
    </row>
    <row r="138" spans="1:11" s="51" customFormat="1" ht="18" customHeight="1">
      <c r="A138" s="10" t="s">
        <v>333</v>
      </c>
      <c r="B138" s="126" t="str">
        <f>Planilha!B137</f>
        <v>Cabo UTP Cat6 </v>
      </c>
      <c r="C138" s="77">
        <f>Planilha!E137</f>
        <v>0</v>
      </c>
      <c r="D138" s="77">
        <f>Planilha!F137</f>
        <v>0</v>
      </c>
      <c r="E138" s="70">
        <f>Planilha!G137*(1+Planilha!H137)</f>
        <v>0</v>
      </c>
      <c r="F138" s="245"/>
      <c r="G138" s="245"/>
      <c r="H138" s="245"/>
      <c r="I138" s="245"/>
      <c r="J138" s="245"/>
      <c r="K138" s="72">
        <f t="shared" si="5"/>
        <v>0</v>
      </c>
    </row>
    <row r="139" spans="1:11" s="51" customFormat="1" ht="18" customHeight="1" thickBot="1">
      <c r="A139" s="10" t="s">
        <v>334</v>
      </c>
      <c r="B139" s="126" t="str">
        <f>Planilha!B138</f>
        <v>Bucha de nylon S8</v>
      </c>
      <c r="C139" s="77">
        <f>Planilha!E138</f>
        <v>0</v>
      </c>
      <c r="D139" s="77">
        <f>Planilha!F138</f>
        <v>0</v>
      </c>
      <c r="E139" s="70">
        <f>Planilha!G138*(1+Planilha!H138)</f>
        <v>0</v>
      </c>
      <c r="F139" s="246"/>
      <c r="G139" s="246"/>
      <c r="H139" s="246"/>
      <c r="I139" s="246"/>
      <c r="J139" s="246"/>
      <c r="K139" s="98">
        <f t="shared" si="5"/>
        <v>0</v>
      </c>
    </row>
    <row r="140" spans="1:11" s="51" customFormat="1" ht="18" customHeight="1" thickTop="1">
      <c r="A140" s="10" t="s">
        <v>335</v>
      </c>
      <c r="B140" s="126" t="str">
        <f>Planilha!B139</f>
        <v>Condulete aluminio encaixe tipo X 1"</v>
      </c>
      <c r="C140" s="77">
        <f>Planilha!E139</f>
        <v>0</v>
      </c>
      <c r="D140" s="77">
        <f>Planilha!F139</f>
        <v>0</v>
      </c>
      <c r="E140" s="70">
        <f>Planilha!G139*(1+Planilha!H139)</f>
        <v>0</v>
      </c>
      <c r="F140" s="247"/>
      <c r="G140" s="247"/>
      <c r="H140" s="247"/>
      <c r="I140" s="247"/>
      <c r="J140" s="247"/>
      <c r="K140" s="101">
        <f t="shared" si="5"/>
        <v>0</v>
      </c>
    </row>
    <row r="141" spans="1:11" s="51" customFormat="1" ht="18" customHeight="1">
      <c r="A141" s="10" t="s">
        <v>336</v>
      </c>
      <c r="B141" s="126" t="str">
        <f>Planilha!B140</f>
        <v>Tomada RJ45 Gigalan Cat.6 GigaLan Premium REF: FURUKAWA (inclusive etiquetas)</v>
      </c>
      <c r="C141" s="77">
        <f>Planilha!E140</f>
        <v>0</v>
      </c>
      <c r="D141" s="77">
        <f>Planilha!F140</f>
        <v>0</v>
      </c>
      <c r="E141" s="70">
        <f>Planilha!G140*(1+Planilha!H140)</f>
        <v>0</v>
      </c>
      <c r="F141" s="245"/>
      <c r="G141" s="245"/>
      <c r="H141" s="245"/>
      <c r="I141" s="245"/>
      <c r="J141" s="245"/>
      <c r="K141" s="72">
        <f t="shared" si="5"/>
        <v>0</v>
      </c>
    </row>
    <row r="142" spans="1:11" s="51" customFormat="1" ht="18" customHeight="1">
      <c r="A142" s="10" t="s">
        <v>337</v>
      </c>
      <c r="B142" s="126" t="str">
        <f>Planilha!B141</f>
        <v>Curva 90º ferro galvanizado 1"</v>
      </c>
      <c r="C142" s="77">
        <f>Planilha!E141</f>
        <v>0</v>
      </c>
      <c r="D142" s="77">
        <f>Planilha!F141</f>
        <v>0</v>
      </c>
      <c r="E142" s="70">
        <f>Planilha!G141*(1+Planilha!H141)</f>
        <v>0</v>
      </c>
      <c r="F142" s="245"/>
      <c r="G142" s="245"/>
      <c r="H142" s="245"/>
      <c r="I142" s="245"/>
      <c r="J142" s="245"/>
      <c r="K142" s="72">
        <f t="shared" si="5"/>
        <v>0</v>
      </c>
    </row>
    <row r="143" spans="1:11" s="51" customFormat="1" ht="18" customHeight="1">
      <c r="A143" s="10" t="s">
        <v>338</v>
      </c>
      <c r="B143" s="126" t="str">
        <f>Planilha!B142</f>
        <v>Eletroduto galvanizado, vara 3,0m 1"</v>
      </c>
      <c r="C143" s="77">
        <f>Planilha!E142</f>
        <v>0</v>
      </c>
      <c r="D143" s="77">
        <f>Planilha!F142</f>
        <v>0</v>
      </c>
      <c r="E143" s="70">
        <f>Planilha!G142*(1+Planilha!H142)</f>
        <v>0</v>
      </c>
      <c r="F143" s="245"/>
      <c r="G143" s="245"/>
      <c r="H143" s="245"/>
      <c r="I143" s="245"/>
      <c r="J143" s="245"/>
      <c r="K143" s="72">
        <f t="shared" si="5"/>
        <v>0</v>
      </c>
    </row>
    <row r="144" spans="1:11" s="51" customFormat="1" ht="18" customHeight="1">
      <c r="A144" s="10" t="s">
        <v>339</v>
      </c>
      <c r="B144" s="126" t="str">
        <f>Planilha!B143</f>
        <v>Junção Interna "I" para perfilado 38x38mm</v>
      </c>
      <c r="C144" s="77">
        <f>Planilha!E143</f>
        <v>0</v>
      </c>
      <c r="D144" s="77">
        <f>Planilha!F143</f>
        <v>0</v>
      </c>
      <c r="E144" s="70">
        <f>Planilha!G143*(1+Planilha!H143)</f>
        <v>0</v>
      </c>
      <c r="F144" s="245"/>
      <c r="G144" s="245"/>
      <c r="H144" s="245"/>
      <c r="I144" s="245"/>
      <c r="J144" s="245"/>
      <c r="K144" s="72">
        <f t="shared" si="5"/>
        <v>0</v>
      </c>
    </row>
    <row r="145" spans="1:11" s="51" customFormat="1" ht="18" customHeight="1">
      <c r="A145" s="10" t="s">
        <v>340</v>
      </c>
      <c r="B145" s="126" t="str">
        <f>Planilha!B144</f>
        <v>Suspensão longo p/ perfilado 150mm</v>
      </c>
      <c r="C145" s="77">
        <f>Planilha!E144</f>
        <v>0</v>
      </c>
      <c r="D145" s="77">
        <f>Planilha!F144</f>
        <v>0</v>
      </c>
      <c r="E145" s="70">
        <f>Planilha!G144*(1+Planilha!H144)</f>
        <v>0</v>
      </c>
      <c r="F145" s="245"/>
      <c r="G145" s="245"/>
      <c r="H145" s="245"/>
      <c r="I145" s="245"/>
      <c r="J145" s="245"/>
      <c r="K145" s="72">
        <f t="shared" si="5"/>
        <v>0</v>
      </c>
    </row>
    <row r="146" spans="1:11" s="51" customFormat="1" ht="18" customHeight="1">
      <c r="A146" s="10" t="s">
        <v>341</v>
      </c>
      <c r="B146" s="126" t="str">
        <f>Planilha!B145</f>
        <v>Junção "T" para perfilado 38x38mm</v>
      </c>
      <c r="C146" s="77">
        <f>Planilha!E145</f>
        <v>0</v>
      </c>
      <c r="D146" s="77">
        <f>Planilha!F145</f>
        <v>0</v>
      </c>
      <c r="E146" s="70">
        <f>Planilha!G145*(1+Planilha!H145)</f>
        <v>0</v>
      </c>
      <c r="F146" s="245"/>
      <c r="G146" s="245"/>
      <c r="H146" s="245"/>
      <c r="I146" s="245"/>
      <c r="J146" s="245"/>
      <c r="K146" s="72">
        <f t="shared" si="5"/>
        <v>0</v>
      </c>
    </row>
    <row r="147" spans="1:11" s="51" customFormat="1" ht="18" customHeight="1">
      <c r="A147" s="10" t="s">
        <v>342</v>
      </c>
      <c r="B147" s="126" t="str">
        <f>Planilha!B146</f>
        <v>Parafuso Cabeça Lentilha, porca e arruelas p/ eletrocalha.</v>
      </c>
      <c r="C147" s="77">
        <f>Planilha!E146</f>
        <v>0</v>
      </c>
      <c r="D147" s="77">
        <f>Planilha!F146</f>
        <v>0</v>
      </c>
      <c r="E147" s="70">
        <f>Planilha!G146*(1+Planilha!H146)</f>
        <v>0</v>
      </c>
      <c r="F147" s="245"/>
      <c r="G147" s="245"/>
      <c r="H147" s="245"/>
      <c r="I147" s="245"/>
      <c r="J147" s="245"/>
      <c r="K147" s="72">
        <f t="shared" si="5"/>
        <v>0</v>
      </c>
    </row>
    <row r="148" spans="1:11" s="51" customFormat="1" ht="18" customHeight="1">
      <c r="A148" s="10" t="s">
        <v>359</v>
      </c>
      <c r="B148" s="126" t="str">
        <f>Planilha!B147</f>
        <v>Perfilado perfurado aba virada 38x38mm chapa 16 - barra de 6,00m</v>
      </c>
      <c r="C148" s="77">
        <f>Planilha!E147</f>
        <v>0</v>
      </c>
      <c r="D148" s="77">
        <f>Planilha!F147</f>
        <v>0</v>
      </c>
      <c r="E148" s="70">
        <f>Planilha!G147*(1+Planilha!H147)</f>
        <v>0</v>
      </c>
      <c r="F148" s="245"/>
      <c r="G148" s="245"/>
      <c r="H148" s="245"/>
      <c r="I148" s="245"/>
      <c r="J148" s="245"/>
      <c r="K148" s="72">
        <f t="shared" si="5"/>
        <v>0</v>
      </c>
    </row>
    <row r="149" spans="1:11" s="51" customFormat="1" ht="18" customHeight="1">
      <c r="A149" s="10" t="s">
        <v>360</v>
      </c>
      <c r="B149" s="126" t="str">
        <f>Planilha!B148</f>
        <v>Tampa alumínio p/ condulete 1"  p/ 2 pontos RJ45</v>
      </c>
      <c r="C149" s="77">
        <f>Planilha!E148</f>
        <v>0</v>
      </c>
      <c r="D149" s="77">
        <f>Planilha!F148</f>
        <v>0</v>
      </c>
      <c r="E149" s="70">
        <f>Planilha!G148*(1+Planilha!H148)</f>
        <v>0</v>
      </c>
      <c r="F149" s="245"/>
      <c r="G149" s="245"/>
      <c r="H149" s="245"/>
      <c r="I149" s="245"/>
      <c r="J149" s="245"/>
      <c r="K149" s="72">
        <f t="shared" si="5"/>
        <v>0</v>
      </c>
    </row>
    <row r="150" spans="1:11" s="51" customFormat="1" ht="18" customHeight="1">
      <c r="A150" s="9"/>
      <c r="B150" s="39" t="s">
        <v>11</v>
      </c>
      <c r="C150" s="78">
        <f>SUMPRODUCT(Planilha!D74:D148,Planilha!E74:E148,(1+Planilha!H74:H148))</f>
        <v>0</v>
      </c>
      <c r="D150" s="78">
        <f>SUMPRODUCT(Planilha!D74:D148,Planilha!F74:F148,(1+Planilha!H74:H148))</f>
        <v>0</v>
      </c>
      <c r="E150" s="78">
        <f>SUM(E75:E149)</f>
        <v>0</v>
      </c>
      <c r="F150" s="62">
        <f>SUMPRODUCT(F75:F149,E75:E149)</f>
        <v>0</v>
      </c>
      <c r="G150" s="62">
        <f>SUMPRODUCT(G75:G149,E75:E149)</f>
        <v>0</v>
      </c>
      <c r="H150" s="62">
        <f>SUMPRODUCT(H75:H149,E75:E149)</f>
        <v>0</v>
      </c>
      <c r="I150" s="62">
        <f>SUMPRODUCT(I75:I149,E75:E149)</f>
        <v>0</v>
      </c>
      <c r="J150" s="62">
        <f>SUMPRODUCT(J75:J149,E75:E149)</f>
        <v>0</v>
      </c>
      <c r="K150" s="73">
        <f>J150+I150+H150+G150+F150</f>
        <v>0</v>
      </c>
    </row>
    <row r="151" spans="1:11" s="51" customFormat="1" ht="18" customHeight="1">
      <c r="A151" s="9"/>
      <c r="B151" s="39"/>
      <c r="C151" s="78"/>
      <c r="D151" s="78"/>
      <c r="E151" s="78"/>
      <c r="F151" s="169"/>
      <c r="G151" s="169"/>
      <c r="H151" s="169"/>
      <c r="I151" s="169"/>
      <c r="J151" s="169"/>
      <c r="K151" s="73"/>
    </row>
    <row r="152" spans="1:11" s="51" customFormat="1" ht="18" customHeight="1">
      <c r="A152" s="9" t="s">
        <v>79</v>
      </c>
      <c r="B152" s="39" t="s">
        <v>39</v>
      </c>
      <c r="C152" s="78"/>
      <c r="D152" s="78"/>
      <c r="E152" s="78"/>
      <c r="F152" s="170"/>
      <c r="G152" s="170"/>
      <c r="H152" s="170"/>
      <c r="I152" s="170"/>
      <c r="J152" s="170"/>
      <c r="K152" s="67"/>
    </row>
    <row r="153" spans="1:11" s="51" customFormat="1" ht="18" customHeight="1">
      <c r="A153" s="9"/>
      <c r="B153" s="33" t="s">
        <v>40</v>
      </c>
      <c r="C153" s="77"/>
      <c r="D153" s="77"/>
      <c r="E153" s="77"/>
      <c r="F153" s="171"/>
      <c r="G153" s="171"/>
      <c r="H153" s="171"/>
      <c r="I153" s="171"/>
      <c r="J153" s="171"/>
      <c r="K153" s="66"/>
    </row>
    <row r="154" spans="1:11" s="51" customFormat="1" ht="18" customHeight="1">
      <c r="A154" s="10" t="s">
        <v>80</v>
      </c>
      <c r="B154" s="28" t="s">
        <v>181</v>
      </c>
      <c r="C154" s="77">
        <f>Planilha!E153</f>
        <v>0</v>
      </c>
      <c r="D154" s="77">
        <f>Planilha!F153</f>
        <v>0</v>
      </c>
      <c r="E154" s="70">
        <f>Planilha!G153*(1+Planilha!H153)</f>
        <v>0</v>
      </c>
      <c r="F154" s="245"/>
      <c r="G154" s="245"/>
      <c r="H154" s="245"/>
      <c r="I154" s="245"/>
      <c r="J154" s="245"/>
      <c r="K154" s="72">
        <f>J154+I154+H154+G154+F154</f>
        <v>0</v>
      </c>
    </row>
    <row r="155" spans="1:11" s="51" customFormat="1" ht="18" customHeight="1">
      <c r="A155" s="10" t="s">
        <v>81</v>
      </c>
      <c r="B155" s="28" t="s">
        <v>182</v>
      </c>
      <c r="C155" s="77">
        <f>Planilha!E154</f>
        <v>0</v>
      </c>
      <c r="D155" s="77">
        <f>Planilha!F154</f>
        <v>0</v>
      </c>
      <c r="E155" s="70">
        <f>Planilha!G154*(1+Planilha!H154)</f>
        <v>0</v>
      </c>
      <c r="F155" s="245"/>
      <c r="G155" s="245"/>
      <c r="H155" s="245"/>
      <c r="I155" s="245"/>
      <c r="J155" s="245"/>
      <c r="K155" s="72">
        <f>J155+I155+H155+G155+F155</f>
        <v>0</v>
      </c>
    </row>
    <row r="156" spans="1:11" s="51" customFormat="1" ht="18" customHeight="1">
      <c r="A156" s="10" t="s">
        <v>82</v>
      </c>
      <c r="B156" s="28" t="s">
        <v>188</v>
      </c>
      <c r="C156" s="77">
        <f>Planilha!E155</f>
        <v>0</v>
      </c>
      <c r="D156" s="77">
        <f>Planilha!F155</f>
        <v>0</v>
      </c>
      <c r="E156" s="70">
        <f>Planilha!G155*(1+Planilha!H155)</f>
        <v>0</v>
      </c>
      <c r="F156" s="245"/>
      <c r="G156" s="245"/>
      <c r="H156" s="245"/>
      <c r="I156" s="245"/>
      <c r="J156" s="245"/>
      <c r="K156" s="72">
        <f>J156+I156+H156+G156+F156</f>
        <v>0</v>
      </c>
    </row>
    <row r="157" spans="1:11" s="51" customFormat="1" ht="18" customHeight="1">
      <c r="A157" s="10" t="s">
        <v>152</v>
      </c>
      <c r="B157" s="28" t="s">
        <v>189</v>
      </c>
      <c r="C157" s="77">
        <f>Planilha!E156</f>
        <v>0</v>
      </c>
      <c r="D157" s="77">
        <f>Planilha!F156</f>
        <v>0</v>
      </c>
      <c r="E157" s="70">
        <f>Planilha!G156*(1+Planilha!H156)</f>
        <v>0</v>
      </c>
      <c r="F157" s="245"/>
      <c r="G157" s="245"/>
      <c r="H157" s="245"/>
      <c r="I157" s="245"/>
      <c r="J157" s="245"/>
      <c r="K157" s="72">
        <f>J157+I157+H157+G157+F157</f>
        <v>0</v>
      </c>
    </row>
    <row r="158" spans="1:11" s="51" customFormat="1" ht="18" customHeight="1">
      <c r="A158" s="9"/>
      <c r="B158" s="24" t="s">
        <v>41</v>
      </c>
      <c r="C158" s="77"/>
      <c r="D158" s="77"/>
      <c r="E158" s="70"/>
      <c r="F158" s="168"/>
      <c r="G158" s="168"/>
      <c r="H158" s="168"/>
      <c r="I158" s="168"/>
      <c r="J158" s="168"/>
      <c r="K158" s="72"/>
    </row>
    <row r="159" spans="1:11" s="51" customFormat="1" ht="18" customHeight="1">
      <c r="A159" s="10" t="s">
        <v>82</v>
      </c>
      <c r="B159" s="28" t="s">
        <v>183</v>
      </c>
      <c r="C159" s="77">
        <f>Planilha!E158</f>
        <v>0</v>
      </c>
      <c r="D159" s="77">
        <f>Planilha!F158</f>
        <v>0</v>
      </c>
      <c r="E159" s="70">
        <f>Planilha!G158*(1+Planilha!H158)</f>
        <v>0</v>
      </c>
      <c r="F159" s="245"/>
      <c r="G159" s="245"/>
      <c r="H159" s="245"/>
      <c r="I159" s="245"/>
      <c r="J159" s="245"/>
      <c r="K159" s="72">
        <f>J159+I159+H159+G159+F159</f>
        <v>0</v>
      </c>
    </row>
    <row r="160" spans="1:11" s="51" customFormat="1" ht="18" customHeight="1">
      <c r="A160" s="10" t="s">
        <v>152</v>
      </c>
      <c r="B160" s="28" t="s">
        <v>184</v>
      </c>
      <c r="C160" s="77">
        <f>Planilha!E159</f>
        <v>0</v>
      </c>
      <c r="D160" s="77">
        <f>Planilha!F159</f>
        <v>0</v>
      </c>
      <c r="E160" s="70">
        <f>Planilha!G159*(1+Planilha!H159)</f>
        <v>0</v>
      </c>
      <c r="F160" s="245"/>
      <c r="G160" s="245"/>
      <c r="H160" s="245"/>
      <c r="I160" s="245"/>
      <c r="J160" s="245"/>
      <c r="K160" s="72">
        <f>J160+I160+H160+G160+F160</f>
        <v>0</v>
      </c>
    </row>
    <row r="161" spans="1:11" s="51" customFormat="1" ht="18" customHeight="1">
      <c r="A161" s="9"/>
      <c r="B161" s="24" t="s">
        <v>185</v>
      </c>
      <c r="C161" s="77"/>
      <c r="D161" s="77"/>
      <c r="E161" s="70"/>
      <c r="F161" s="168"/>
      <c r="G161" s="168"/>
      <c r="H161" s="168"/>
      <c r="I161" s="168"/>
      <c r="J161" s="168"/>
      <c r="K161" s="72"/>
    </row>
    <row r="162" spans="1:11" s="51" customFormat="1" ht="18" customHeight="1">
      <c r="A162" s="10" t="s">
        <v>219</v>
      </c>
      <c r="B162" s="118" t="s">
        <v>186</v>
      </c>
      <c r="C162" s="77">
        <f>Planilha!E161</f>
        <v>0</v>
      </c>
      <c r="D162" s="77">
        <f>Planilha!F161</f>
        <v>0</v>
      </c>
      <c r="E162" s="70">
        <f>Planilha!G161*(1+Planilha!H161)</f>
        <v>0</v>
      </c>
      <c r="F162" s="245"/>
      <c r="G162" s="245"/>
      <c r="H162" s="245"/>
      <c r="I162" s="245"/>
      <c r="J162" s="245"/>
      <c r="K162" s="72">
        <f>J162+I162+H162+G162+F162</f>
        <v>0</v>
      </c>
    </row>
    <row r="163" spans="1:11" s="51" customFormat="1" ht="18" customHeight="1">
      <c r="A163" s="10" t="s">
        <v>220</v>
      </c>
      <c r="B163" s="118" t="s">
        <v>187</v>
      </c>
      <c r="C163" s="77">
        <f>Planilha!E162</f>
        <v>0</v>
      </c>
      <c r="D163" s="77">
        <f>Planilha!F162</f>
        <v>0</v>
      </c>
      <c r="E163" s="70">
        <f>Planilha!G162*(1+Planilha!H162)</f>
        <v>0</v>
      </c>
      <c r="F163" s="245"/>
      <c r="G163" s="245"/>
      <c r="H163" s="245"/>
      <c r="I163" s="245"/>
      <c r="J163" s="245"/>
      <c r="K163" s="72">
        <f>J163+I163+H163+G163+F163</f>
        <v>0</v>
      </c>
    </row>
    <row r="164" spans="1:11" s="51" customFormat="1" ht="18" customHeight="1">
      <c r="A164" s="9"/>
      <c r="B164" s="39" t="s">
        <v>11</v>
      </c>
      <c r="C164" s="78">
        <f>SUMPRODUCT(Planilha!D153:D162,Planilha!E153:E162,(1+Planilha!H153:H162))</f>
        <v>0</v>
      </c>
      <c r="D164" s="78">
        <f>SUMPRODUCT(Planilha!D153:D162,Planilha!F153:F162,(1+Planilha!H153:H162))</f>
        <v>0</v>
      </c>
      <c r="E164" s="78">
        <f>SUM(E154:E163)</f>
        <v>0</v>
      </c>
      <c r="F164" s="62">
        <f>SUMPRODUCT(F154:F163,E154:E163)</f>
        <v>0</v>
      </c>
      <c r="G164" s="62">
        <f>SUMPRODUCT(G154:G163,E154:E163)</f>
        <v>0</v>
      </c>
      <c r="H164" s="62">
        <f>SUMPRODUCT(H154:H163,E154:E163)</f>
        <v>0</v>
      </c>
      <c r="I164" s="62">
        <f>SUMPRODUCT(I154:I163,E154:E163)</f>
        <v>0</v>
      </c>
      <c r="J164" s="62">
        <f>SUMPRODUCT(J154:J163,E154:E163)</f>
        <v>0</v>
      </c>
      <c r="K164" s="73">
        <f>J164+I164+H164+G164+F164</f>
        <v>0</v>
      </c>
    </row>
    <row r="165" spans="1:11" s="51" customFormat="1" ht="18" customHeight="1">
      <c r="A165" s="9"/>
      <c r="B165" s="39"/>
      <c r="C165" s="78"/>
      <c r="D165" s="78"/>
      <c r="E165" s="78"/>
      <c r="F165" s="170"/>
      <c r="G165" s="171"/>
      <c r="H165" s="170"/>
      <c r="I165" s="170"/>
      <c r="J165" s="170"/>
      <c r="K165" s="67"/>
    </row>
    <row r="166" spans="1:11" s="51" customFormat="1" ht="18" customHeight="1">
      <c r="A166" s="9" t="s">
        <v>83</v>
      </c>
      <c r="B166" s="33" t="s">
        <v>42</v>
      </c>
      <c r="C166" s="78"/>
      <c r="D166" s="78"/>
      <c r="E166" s="78"/>
      <c r="F166" s="170"/>
      <c r="G166" s="171"/>
      <c r="H166" s="170"/>
      <c r="I166" s="170"/>
      <c r="J166" s="170"/>
      <c r="K166" s="67"/>
    </row>
    <row r="167" spans="1:11" s="51" customFormat="1" ht="18" customHeight="1">
      <c r="A167" s="10" t="s">
        <v>84</v>
      </c>
      <c r="B167" s="28" t="s">
        <v>191</v>
      </c>
      <c r="C167" s="74">
        <f>Planilha!E166</f>
        <v>0</v>
      </c>
      <c r="D167" s="74">
        <f>Planilha!F166</f>
        <v>0</v>
      </c>
      <c r="E167" s="70">
        <f>Planilha!G166*(1+Planilha!H166)</f>
        <v>0</v>
      </c>
      <c r="F167" s="245"/>
      <c r="G167" s="245"/>
      <c r="H167" s="245"/>
      <c r="I167" s="245"/>
      <c r="J167" s="245"/>
      <c r="K167" s="72">
        <f>J167+I167+H167+G167+F167</f>
        <v>0</v>
      </c>
    </row>
    <row r="168" spans="1:11" s="51" customFormat="1" ht="18" customHeight="1">
      <c r="A168" s="10" t="s">
        <v>85</v>
      </c>
      <c r="B168" s="28" t="s">
        <v>190</v>
      </c>
      <c r="C168" s="74">
        <f>Planilha!E167</f>
        <v>0</v>
      </c>
      <c r="D168" s="74">
        <f>Planilha!F167</f>
        <v>0</v>
      </c>
      <c r="E168" s="70">
        <f>Planilha!G167*(1+Planilha!H167)</f>
        <v>0</v>
      </c>
      <c r="F168" s="245"/>
      <c r="G168" s="245"/>
      <c r="H168" s="245"/>
      <c r="I168" s="245"/>
      <c r="J168" s="245"/>
      <c r="K168" s="72">
        <f>J168+I168+H168+G168+F168</f>
        <v>0</v>
      </c>
    </row>
    <row r="169" spans="1:11" s="51" customFormat="1" ht="18" customHeight="1">
      <c r="A169" s="10" t="s">
        <v>153</v>
      </c>
      <c r="B169" s="28" t="s">
        <v>43</v>
      </c>
      <c r="C169" s="74">
        <f>Planilha!E168</f>
        <v>0</v>
      </c>
      <c r="D169" s="74">
        <f>Planilha!F168</f>
        <v>0</v>
      </c>
      <c r="E169" s="70">
        <f>Planilha!G168*(1+Planilha!H168)</f>
        <v>0</v>
      </c>
      <c r="F169" s="245"/>
      <c r="G169" s="245"/>
      <c r="H169" s="245"/>
      <c r="I169" s="245"/>
      <c r="J169" s="245"/>
      <c r="K169" s="72">
        <f>J169+I169+H169+G169+F169</f>
        <v>0</v>
      </c>
    </row>
    <row r="170" spans="1:11" s="51" customFormat="1" ht="18" customHeight="1">
      <c r="A170" s="9"/>
      <c r="B170" s="33" t="s">
        <v>11</v>
      </c>
      <c r="C170" s="78">
        <f>SUMPRODUCT(Planilha!D166:D168,Planilha!E166:E168,(1+Planilha!H166:H168))</f>
        <v>0</v>
      </c>
      <c r="D170" s="78">
        <f>SUMPRODUCT(Planilha!D166:D168,Planilha!F166:F168,(1+Planilha!H166:H168))</f>
        <v>0</v>
      </c>
      <c r="E170" s="78">
        <f>SUM(E167:E169)</f>
        <v>0</v>
      </c>
      <c r="F170" s="62">
        <f>SUMPRODUCT(F167:F169,E167:E169)</f>
        <v>0</v>
      </c>
      <c r="G170" s="62">
        <f>SUMPRODUCT(G167:G169,E167:E169)</f>
        <v>0</v>
      </c>
      <c r="H170" s="62">
        <f>SUMPRODUCT(H167:H169,E167:E169)</f>
        <v>0</v>
      </c>
      <c r="I170" s="62">
        <f>SUMPRODUCT(I167:I169,E167:E169)</f>
        <v>0</v>
      </c>
      <c r="J170" s="62">
        <f>SUMPRODUCT(J167:J169,E167:E169)</f>
        <v>0</v>
      </c>
      <c r="K170" s="73">
        <f>J170+I170+H170+G170+F170</f>
        <v>0</v>
      </c>
    </row>
    <row r="171" spans="1:11" s="51" customFormat="1" ht="18" customHeight="1">
      <c r="A171" s="9"/>
      <c r="B171" s="33"/>
      <c r="C171" s="78"/>
      <c r="D171" s="78"/>
      <c r="E171" s="78"/>
      <c r="F171" s="169"/>
      <c r="G171" s="169"/>
      <c r="H171" s="169"/>
      <c r="I171" s="169"/>
      <c r="J171" s="169"/>
      <c r="K171" s="73"/>
    </row>
    <row r="172" spans="1:11" s="51" customFormat="1" ht="18" customHeight="1">
      <c r="A172" s="9" t="s">
        <v>86</v>
      </c>
      <c r="B172" s="39" t="s">
        <v>44</v>
      </c>
      <c r="C172" s="78"/>
      <c r="D172" s="78"/>
      <c r="E172" s="78"/>
      <c r="F172" s="170"/>
      <c r="G172" s="170"/>
      <c r="H172" s="170"/>
      <c r="I172" s="170"/>
      <c r="J172" s="170"/>
      <c r="K172" s="67"/>
    </row>
    <row r="173" spans="1:11" s="51" customFormat="1" ht="18" customHeight="1">
      <c r="A173" s="10" t="s">
        <v>87</v>
      </c>
      <c r="B173" s="29" t="s">
        <v>45</v>
      </c>
      <c r="C173" s="74">
        <f>Planilha!E172</f>
        <v>0</v>
      </c>
      <c r="D173" s="74">
        <v>0</v>
      </c>
      <c r="E173" s="70">
        <f>Planilha!G172*(1+Planilha!H172)</f>
        <v>0</v>
      </c>
      <c r="F173" s="245"/>
      <c r="G173" s="245"/>
      <c r="H173" s="245"/>
      <c r="I173" s="245"/>
      <c r="J173" s="245"/>
      <c r="K173" s="72">
        <f>J173+I173+H173+G173+F173</f>
        <v>0</v>
      </c>
    </row>
    <row r="174" spans="1:11" s="51" customFormat="1" ht="18" customHeight="1">
      <c r="A174" s="10" t="s">
        <v>88</v>
      </c>
      <c r="B174" s="29" t="s">
        <v>48</v>
      </c>
      <c r="C174" s="74">
        <f>Planilha!E173</f>
        <v>0</v>
      </c>
      <c r="D174" s="74">
        <v>0</v>
      </c>
      <c r="E174" s="70">
        <f>Planilha!G173*(1+Planilha!H173)</f>
        <v>0</v>
      </c>
      <c r="F174" s="245"/>
      <c r="G174" s="245"/>
      <c r="H174" s="245"/>
      <c r="I174" s="245"/>
      <c r="J174" s="245"/>
      <c r="K174" s="72">
        <f>J174+I174+H174+G174+F174</f>
        <v>0</v>
      </c>
    </row>
    <row r="175" spans="1:11" s="51" customFormat="1" ht="18" customHeight="1">
      <c r="A175" s="10" t="s">
        <v>89</v>
      </c>
      <c r="B175" s="29" t="s">
        <v>46</v>
      </c>
      <c r="C175" s="74">
        <f>Planilha!E174</f>
        <v>0</v>
      </c>
      <c r="D175" s="74">
        <v>0</v>
      </c>
      <c r="E175" s="70">
        <f>Planilha!G174*(1+Planilha!H174)</f>
        <v>0</v>
      </c>
      <c r="F175" s="245"/>
      <c r="G175" s="245"/>
      <c r="H175" s="245"/>
      <c r="I175" s="245"/>
      <c r="J175" s="245"/>
      <c r="K175" s="72">
        <f>J175+I175+H175+G175+F175</f>
        <v>0</v>
      </c>
    </row>
    <row r="176" spans="1:11" s="51" customFormat="1" ht="18" customHeight="1">
      <c r="A176" s="10"/>
      <c r="B176" s="39" t="s">
        <v>11</v>
      </c>
      <c r="C176" s="78">
        <f>SUMPRODUCT(Planilha!D172:D174,Planilha!E172:E174,(1+Planilha!H172:H174))</f>
        <v>0</v>
      </c>
      <c r="D176" s="78">
        <f>SUMPRODUCT(Planilha!D172:D174,Planilha!F172:F174,(1+Planilha!H172:H174))</f>
        <v>0</v>
      </c>
      <c r="E176" s="78">
        <f>SUM(E173:E175)</f>
        <v>0</v>
      </c>
      <c r="F176" s="62">
        <f>SUMPRODUCT(F173:F175,E173:E175)</f>
        <v>0</v>
      </c>
      <c r="G176" s="62">
        <f>SUMPRODUCT(G173:G175,E173:E175)</f>
        <v>0</v>
      </c>
      <c r="H176" s="62">
        <f>SUMPRODUCT(H173:H175,E173:E175)</f>
        <v>0</v>
      </c>
      <c r="I176" s="62">
        <f>SUMPRODUCT(I173:I175,E173:E175)</f>
        <v>0</v>
      </c>
      <c r="J176" s="62">
        <f>SUMPRODUCT(J173:J175,E173:E175)</f>
        <v>0</v>
      </c>
      <c r="K176" s="73">
        <f>J176+I176+H176+G176+F176</f>
        <v>0</v>
      </c>
    </row>
    <row r="177" spans="1:11" s="51" customFormat="1" ht="18" customHeight="1">
      <c r="A177" s="10"/>
      <c r="B177" s="39"/>
      <c r="C177" s="78"/>
      <c r="D177" s="78"/>
      <c r="E177" s="78"/>
      <c r="F177" s="170"/>
      <c r="G177" s="170"/>
      <c r="H177" s="170"/>
      <c r="I177" s="170"/>
      <c r="J177" s="170"/>
      <c r="K177" s="67"/>
    </row>
    <row r="178" spans="1:11" s="51" customFormat="1" ht="18" customHeight="1">
      <c r="A178" s="9" t="s">
        <v>90</v>
      </c>
      <c r="B178" s="39" t="s">
        <v>18</v>
      </c>
      <c r="C178" s="78"/>
      <c r="D178" s="78"/>
      <c r="E178" s="78"/>
      <c r="F178" s="170"/>
      <c r="G178" s="171"/>
      <c r="H178" s="170"/>
      <c r="I178" s="170"/>
      <c r="J178" s="170"/>
      <c r="K178" s="66"/>
    </row>
    <row r="179" spans="1:11" s="51" customFormat="1" ht="18" customHeight="1">
      <c r="A179" s="10" t="s">
        <v>91</v>
      </c>
      <c r="B179" s="118" t="s">
        <v>192</v>
      </c>
      <c r="C179" s="77">
        <f>Planilha!E178</f>
        <v>0</v>
      </c>
      <c r="D179" s="77">
        <f>Planilha!F178</f>
        <v>0</v>
      </c>
      <c r="E179" s="70">
        <f>Planilha!G178*(1+Planilha!H178)</f>
        <v>0</v>
      </c>
      <c r="F179" s="245"/>
      <c r="G179" s="245"/>
      <c r="H179" s="245"/>
      <c r="I179" s="245"/>
      <c r="J179" s="245"/>
      <c r="K179" s="72">
        <f>J179+I179+H179+G179+F179</f>
        <v>0</v>
      </c>
    </row>
    <row r="180" spans="1:11" s="51" customFormat="1" ht="18" customHeight="1">
      <c r="A180" s="10" t="s">
        <v>92</v>
      </c>
      <c r="B180" s="118" t="s">
        <v>193</v>
      </c>
      <c r="C180" s="77">
        <f>Planilha!E179</f>
        <v>0</v>
      </c>
      <c r="D180" s="77">
        <f>Planilha!F179</f>
        <v>0</v>
      </c>
      <c r="E180" s="70">
        <f>Planilha!G179*(1+Planilha!H179)</f>
        <v>0</v>
      </c>
      <c r="F180" s="245"/>
      <c r="G180" s="245"/>
      <c r="H180" s="245"/>
      <c r="I180" s="245"/>
      <c r="J180" s="245"/>
      <c r="K180" s="72">
        <f>J180+I180+H180+G180+F180</f>
        <v>0</v>
      </c>
    </row>
    <row r="181" spans="1:11" s="52" customFormat="1" ht="18" customHeight="1">
      <c r="A181" s="10" t="s">
        <v>195</v>
      </c>
      <c r="B181" s="118" t="s">
        <v>194</v>
      </c>
      <c r="C181" s="77">
        <f>Planilha!E180</f>
        <v>0</v>
      </c>
      <c r="D181" s="77">
        <f>Planilha!F180</f>
        <v>0</v>
      </c>
      <c r="E181" s="70">
        <f>Planilha!G180*(1+Planilha!H180)</f>
        <v>0</v>
      </c>
      <c r="F181" s="245"/>
      <c r="G181" s="245"/>
      <c r="H181" s="245"/>
      <c r="I181" s="245"/>
      <c r="J181" s="245"/>
      <c r="K181" s="72">
        <f>J181+I181+H181+G181+F181</f>
        <v>0</v>
      </c>
    </row>
    <row r="182" spans="1:11" s="52" customFormat="1" ht="18" customHeight="1">
      <c r="A182" s="10" t="s">
        <v>196</v>
      </c>
      <c r="B182" s="118" t="s">
        <v>47</v>
      </c>
      <c r="C182" s="77">
        <f>Planilha!E181</f>
        <v>0</v>
      </c>
      <c r="D182" s="77">
        <f>Planilha!F181</f>
        <v>0</v>
      </c>
      <c r="E182" s="70">
        <f>Planilha!G181*(1+Planilha!H181)</f>
        <v>0</v>
      </c>
      <c r="F182" s="245"/>
      <c r="G182" s="245"/>
      <c r="H182" s="245"/>
      <c r="I182" s="245"/>
      <c r="J182" s="245"/>
      <c r="K182" s="72">
        <f>J182+I182+H182+G182+F182</f>
        <v>0</v>
      </c>
    </row>
    <row r="183" spans="1:11" s="52" customFormat="1" ht="18" customHeight="1">
      <c r="A183" s="10" t="s">
        <v>197</v>
      </c>
      <c r="B183" s="118" t="s">
        <v>19</v>
      </c>
      <c r="C183" s="77">
        <f>Planilha!E182</f>
        <v>0</v>
      </c>
      <c r="D183" s="77">
        <f>Planilha!F182</f>
        <v>0</v>
      </c>
      <c r="E183" s="70">
        <f>Planilha!G182*(1+Planilha!H182)</f>
        <v>0</v>
      </c>
      <c r="F183" s="245"/>
      <c r="G183" s="245"/>
      <c r="H183" s="245"/>
      <c r="I183" s="245"/>
      <c r="J183" s="245"/>
      <c r="K183" s="72">
        <f>J183+I183+H183+G183+F183</f>
        <v>0</v>
      </c>
    </row>
    <row r="184" spans="1:11" s="52" customFormat="1" ht="18" customHeight="1">
      <c r="A184" s="10"/>
      <c r="B184" s="39" t="s">
        <v>11</v>
      </c>
      <c r="C184" s="78">
        <f>SUMPRODUCT(Planilha!D178:D182,Planilha!E178:E182,(1+Planilha!H178:H182))</f>
        <v>0</v>
      </c>
      <c r="D184" s="78">
        <f>SUMPRODUCT(Planilha!D178:D182,Planilha!F178:F182,(1+Planilha!H178:H182))</f>
        <v>0</v>
      </c>
      <c r="E184" s="78">
        <f>SUM(E179:E183)</f>
        <v>0</v>
      </c>
      <c r="F184" s="62">
        <f>SUMPRODUCT(F179:F183,E179:E183)</f>
        <v>0</v>
      </c>
      <c r="G184" s="62">
        <f>SUMPRODUCT(G179:G183,E179:E183)</f>
        <v>0</v>
      </c>
      <c r="H184" s="62">
        <f>SUMPRODUCT(H179:H183,E179:E183)</f>
        <v>0</v>
      </c>
      <c r="I184" s="62">
        <f>SUMPRODUCT(I179:I183,E179:E183)</f>
        <v>0</v>
      </c>
      <c r="J184" s="62">
        <f>SUMPRODUCT(J179:J183,E179:E183)</f>
        <v>0</v>
      </c>
      <c r="K184" s="73">
        <f>J184+I184+H184+G184+F184</f>
        <v>0</v>
      </c>
    </row>
    <row r="185" spans="1:11" s="52" customFormat="1" ht="18" customHeight="1">
      <c r="A185" s="10"/>
      <c r="B185" s="39"/>
      <c r="C185" s="78"/>
      <c r="D185" s="78"/>
      <c r="E185" s="78"/>
      <c r="F185" s="62"/>
      <c r="G185" s="62"/>
      <c r="H185" s="62"/>
      <c r="I185" s="62"/>
      <c r="J185" s="62"/>
      <c r="K185" s="73"/>
    </row>
    <row r="186" spans="1:11" s="52" customFormat="1" ht="18" customHeight="1">
      <c r="A186" s="9" t="s">
        <v>93</v>
      </c>
      <c r="B186" s="39" t="s">
        <v>198</v>
      </c>
      <c r="C186" s="78"/>
      <c r="D186" s="78"/>
      <c r="E186" s="78"/>
      <c r="F186" s="62"/>
      <c r="G186" s="62"/>
      <c r="H186" s="62"/>
      <c r="I186" s="62"/>
      <c r="J186" s="62"/>
      <c r="K186" s="73"/>
    </row>
    <row r="187" spans="1:11" s="52" customFormat="1" ht="18" customHeight="1">
      <c r="A187" s="10" t="s">
        <v>94</v>
      </c>
      <c r="B187" s="118" t="s">
        <v>217</v>
      </c>
      <c r="C187" s="179">
        <f>Planilha!E186</f>
        <v>0</v>
      </c>
      <c r="D187" s="179">
        <f>Planilha!F186</f>
        <v>0</v>
      </c>
      <c r="E187" s="70">
        <f>Planilha!G186*(1+Planilha!H186)</f>
        <v>0</v>
      </c>
      <c r="F187" s="245"/>
      <c r="G187" s="245"/>
      <c r="H187" s="245"/>
      <c r="I187" s="245"/>
      <c r="J187" s="245"/>
      <c r="K187" s="72">
        <f>J187+I187+H187+G187+F187</f>
        <v>0</v>
      </c>
    </row>
    <row r="188" spans="1:11" s="52" customFormat="1" ht="18" customHeight="1">
      <c r="A188" s="10"/>
      <c r="B188" s="39" t="s">
        <v>11</v>
      </c>
      <c r="C188" s="178">
        <f>(Planilha!D186*Planilha!E186)*(1+Planilha!H186)</f>
        <v>0</v>
      </c>
      <c r="D188" s="178">
        <f>(Planilha!D186*Planilha!F186)*(1+Planilha!H186)</f>
        <v>0</v>
      </c>
      <c r="E188" s="178">
        <f>SUM(E187)</f>
        <v>0</v>
      </c>
      <c r="F188" s="180">
        <f>F187*E188</f>
        <v>0</v>
      </c>
      <c r="G188" s="180">
        <f>G187*E187</f>
        <v>0</v>
      </c>
      <c r="H188" s="180">
        <f>H187*E187</f>
        <v>0</v>
      </c>
      <c r="I188" s="180">
        <f>I187*E187</f>
        <v>0</v>
      </c>
      <c r="J188" s="180">
        <f>J187*E187</f>
        <v>0</v>
      </c>
      <c r="K188" s="73">
        <f>J188+I188+H188+G188+F188</f>
        <v>0</v>
      </c>
    </row>
    <row r="189" spans="1:11" s="52" customFormat="1" ht="18" customHeight="1">
      <c r="A189" s="9"/>
      <c r="B189" s="39"/>
      <c r="C189" s="178"/>
      <c r="D189" s="178"/>
      <c r="E189" s="178"/>
      <c r="F189" s="180"/>
      <c r="G189" s="180"/>
      <c r="H189" s="180"/>
      <c r="I189" s="180"/>
      <c r="J189" s="180"/>
      <c r="K189" s="73"/>
    </row>
    <row r="190" spans="1:11" s="52" customFormat="1" ht="18" customHeight="1">
      <c r="A190" s="9" t="s">
        <v>95</v>
      </c>
      <c r="B190" s="39" t="s">
        <v>134</v>
      </c>
      <c r="C190" s="178"/>
      <c r="D190" s="178"/>
      <c r="E190" s="178"/>
      <c r="F190" s="180"/>
      <c r="G190" s="180"/>
      <c r="H190" s="180"/>
      <c r="I190" s="180"/>
      <c r="J190" s="180"/>
      <c r="K190" s="73"/>
    </row>
    <row r="191" spans="1:11" s="52" customFormat="1" ht="18" customHeight="1" thickBot="1">
      <c r="A191" s="55" t="s">
        <v>96</v>
      </c>
      <c r="B191" s="181" t="s">
        <v>200</v>
      </c>
      <c r="C191" s="96">
        <f>Planilha!E190</f>
        <v>0</v>
      </c>
      <c r="D191" s="96">
        <f>Planilha!F190</f>
        <v>0</v>
      </c>
      <c r="E191" s="97">
        <f>Planilha!G190*(1+Planilha!H190)</f>
        <v>0</v>
      </c>
      <c r="F191" s="246"/>
      <c r="G191" s="246"/>
      <c r="H191" s="246"/>
      <c r="I191" s="246"/>
      <c r="J191" s="246"/>
      <c r="K191" s="98">
        <f aca="true" t="shared" si="6" ref="K191:K202">J191+I191+H191+G191+F191</f>
        <v>0</v>
      </c>
    </row>
    <row r="192" spans="1:11" s="52" customFormat="1" ht="18" customHeight="1" thickTop="1">
      <c r="A192" s="91" t="s">
        <v>97</v>
      </c>
      <c r="B192" s="182" t="s">
        <v>218</v>
      </c>
      <c r="C192" s="99">
        <f>Planilha!E191</f>
        <v>0</v>
      </c>
      <c r="D192" s="99">
        <f>Planilha!F191</f>
        <v>0</v>
      </c>
      <c r="E192" s="75">
        <f>Planilha!G191*(1+Planilha!H191)</f>
        <v>0</v>
      </c>
      <c r="F192" s="247"/>
      <c r="G192" s="247"/>
      <c r="H192" s="247"/>
      <c r="I192" s="247"/>
      <c r="J192" s="247"/>
      <c r="K192" s="101">
        <f t="shared" si="6"/>
        <v>0</v>
      </c>
    </row>
    <row r="193" spans="1:11" s="52" customFormat="1" ht="18" customHeight="1">
      <c r="A193" s="10" t="s">
        <v>98</v>
      </c>
      <c r="B193" s="121" t="s">
        <v>201</v>
      </c>
      <c r="C193" s="179">
        <f>Planilha!E192</f>
        <v>0</v>
      </c>
      <c r="D193" s="179">
        <f>Planilha!F192</f>
        <v>0</v>
      </c>
      <c r="E193" s="70">
        <f>Planilha!G192*(1+Planilha!H192)</f>
        <v>0</v>
      </c>
      <c r="F193" s="245"/>
      <c r="G193" s="245"/>
      <c r="H193" s="245"/>
      <c r="I193" s="245"/>
      <c r="J193" s="245"/>
      <c r="K193" s="72">
        <f t="shared" si="6"/>
        <v>0</v>
      </c>
    </row>
    <row r="194" spans="1:11" s="52" customFormat="1" ht="18" customHeight="1">
      <c r="A194" s="10" t="s">
        <v>99</v>
      </c>
      <c r="B194" s="121" t="s">
        <v>202</v>
      </c>
      <c r="C194" s="179">
        <f>Planilha!E193</f>
        <v>0</v>
      </c>
      <c r="D194" s="179">
        <f>Planilha!F193</f>
        <v>0</v>
      </c>
      <c r="E194" s="70">
        <f>Planilha!G193*(1+Planilha!H193)</f>
        <v>0</v>
      </c>
      <c r="F194" s="245"/>
      <c r="G194" s="245"/>
      <c r="H194" s="245"/>
      <c r="I194" s="245"/>
      <c r="J194" s="245"/>
      <c r="K194" s="72">
        <f t="shared" si="6"/>
        <v>0</v>
      </c>
    </row>
    <row r="195" spans="1:11" s="52" customFormat="1" ht="18" customHeight="1">
      <c r="A195" s="10" t="s">
        <v>100</v>
      </c>
      <c r="B195" s="121" t="s">
        <v>203</v>
      </c>
      <c r="C195" s="179">
        <f>Planilha!E194</f>
        <v>0</v>
      </c>
      <c r="D195" s="179">
        <f>Planilha!F194</f>
        <v>0</v>
      </c>
      <c r="E195" s="70">
        <f>Planilha!G194*(1+Planilha!H194)</f>
        <v>0</v>
      </c>
      <c r="F195" s="245"/>
      <c r="G195" s="245"/>
      <c r="H195" s="245"/>
      <c r="I195" s="245"/>
      <c r="J195" s="245"/>
      <c r="K195" s="72">
        <f t="shared" si="6"/>
        <v>0</v>
      </c>
    </row>
    <row r="196" spans="1:11" s="52" customFormat="1" ht="18" customHeight="1">
      <c r="A196" s="10" t="s">
        <v>209</v>
      </c>
      <c r="B196" s="121" t="s">
        <v>204</v>
      </c>
      <c r="C196" s="179">
        <f>Planilha!E195</f>
        <v>0</v>
      </c>
      <c r="D196" s="179">
        <f>Planilha!F195</f>
        <v>0</v>
      </c>
      <c r="E196" s="70">
        <f>Planilha!G195*(1+Planilha!H195)</f>
        <v>0</v>
      </c>
      <c r="F196" s="245"/>
      <c r="G196" s="245"/>
      <c r="H196" s="245"/>
      <c r="I196" s="245"/>
      <c r="J196" s="245"/>
      <c r="K196" s="72">
        <f t="shared" si="6"/>
        <v>0</v>
      </c>
    </row>
    <row r="197" spans="1:11" s="52" customFormat="1" ht="18" customHeight="1">
      <c r="A197" s="10" t="s">
        <v>210</v>
      </c>
      <c r="B197" s="121" t="s">
        <v>221</v>
      </c>
      <c r="C197" s="179">
        <f>Planilha!E196</f>
        <v>0</v>
      </c>
      <c r="D197" s="179">
        <f>Planilha!F196</f>
        <v>0</v>
      </c>
      <c r="E197" s="70">
        <f>Planilha!G196*(1+Planilha!H196)</f>
        <v>0</v>
      </c>
      <c r="F197" s="245"/>
      <c r="G197" s="245"/>
      <c r="H197" s="245"/>
      <c r="I197" s="245"/>
      <c r="J197" s="245"/>
      <c r="K197" s="72">
        <f t="shared" si="6"/>
        <v>0</v>
      </c>
    </row>
    <row r="198" spans="1:11" s="52" customFormat="1" ht="18" customHeight="1">
      <c r="A198" s="10" t="s">
        <v>211</v>
      </c>
      <c r="B198" s="121" t="s">
        <v>222</v>
      </c>
      <c r="C198" s="179">
        <f>Planilha!E197</f>
        <v>0</v>
      </c>
      <c r="D198" s="179">
        <f>Planilha!F197</f>
        <v>0</v>
      </c>
      <c r="E198" s="70">
        <f>Planilha!G197*(1+Planilha!H197)</f>
        <v>0</v>
      </c>
      <c r="F198" s="245"/>
      <c r="G198" s="245"/>
      <c r="H198" s="245"/>
      <c r="I198" s="245"/>
      <c r="J198" s="245"/>
      <c r="K198" s="72">
        <f t="shared" si="6"/>
        <v>0</v>
      </c>
    </row>
    <row r="199" spans="1:11" s="52" customFormat="1" ht="18" customHeight="1">
      <c r="A199" s="10" t="s">
        <v>212</v>
      </c>
      <c r="B199" s="121" t="s">
        <v>223</v>
      </c>
      <c r="C199" s="179">
        <f>Planilha!E198</f>
        <v>0</v>
      </c>
      <c r="D199" s="179">
        <f>Planilha!F198</f>
        <v>0</v>
      </c>
      <c r="E199" s="70">
        <f>Planilha!G198*(1+Planilha!H198)</f>
        <v>0</v>
      </c>
      <c r="F199" s="245"/>
      <c r="G199" s="245"/>
      <c r="H199" s="245"/>
      <c r="I199" s="245"/>
      <c r="J199" s="245"/>
      <c r="K199" s="72">
        <f t="shared" si="6"/>
        <v>0</v>
      </c>
    </row>
    <row r="200" spans="1:11" s="52" customFormat="1" ht="18" customHeight="1">
      <c r="A200" s="10" t="s">
        <v>213</v>
      </c>
      <c r="B200" s="122" t="s">
        <v>205</v>
      </c>
      <c r="C200" s="179">
        <f>Planilha!E199</f>
        <v>0</v>
      </c>
      <c r="D200" s="179">
        <f>Planilha!F199</f>
        <v>0</v>
      </c>
      <c r="E200" s="70">
        <f>Planilha!G199*(1+Planilha!H199)</f>
        <v>0</v>
      </c>
      <c r="F200" s="245"/>
      <c r="G200" s="245"/>
      <c r="H200" s="245"/>
      <c r="I200" s="245"/>
      <c r="J200" s="245"/>
      <c r="K200" s="72">
        <f t="shared" si="6"/>
        <v>0</v>
      </c>
    </row>
    <row r="201" spans="1:11" s="52" customFormat="1" ht="18" customHeight="1">
      <c r="A201" s="10" t="s">
        <v>214</v>
      </c>
      <c r="B201" s="122" t="s">
        <v>206</v>
      </c>
      <c r="C201" s="179">
        <f>Planilha!E200</f>
        <v>0</v>
      </c>
      <c r="D201" s="179">
        <f>Planilha!F200</f>
        <v>0</v>
      </c>
      <c r="E201" s="70">
        <f>Planilha!G200*(1+Planilha!H200)</f>
        <v>0</v>
      </c>
      <c r="F201" s="245"/>
      <c r="G201" s="245"/>
      <c r="H201" s="245"/>
      <c r="I201" s="245"/>
      <c r="J201" s="245"/>
      <c r="K201" s="72">
        <f t="shared" si="6"/>
        <v>0</v>
      </c>
    </row>
    <row r="202" spans="1:11" s="52" customFormat="1" ht="18" customHeight="1">
      <c r="A202" s="10" t="s">
        <v>215</v>
      </c>
      <c r="B202" s="122" t="s">
        <v>207</v>
      </c>
      <c r="C202" s="179">
        <f>Planilha!E201</f>
        <v>0</v>
      </c>
      <c r="D202" s="179">
        <f>Planilha!F201</f>
        <v>0</v>
      </c>
      <c r="E202" s="70">
        <f>Planilha!G201*(1+Planilha!H201)</f>
        <v>0</v>
      </c>
      <c r="F202" s="245"/>
      <c r="G202" s="245"/>
      <c r="H202" s="245"/>
      <c r="I202" s="245"/>
      <c r="J202" s="245"/>
      <c r="K202" s="72">
        <f t="shared" si="6"/>
        <v>0</v>
      </c>
    </row>
    <row r="203" spans="1:11" s="52" customFormat="1" ht="18" customHeight="1">
      <c r="A203" s="9"/>
      <c r="B203" s="39" t="s">
        <v>11</v>
      </c>
      <c r="C203" s="78">
        <f>SUMPRODUCT(Planilha!D190:D201,Planilha!E190:E201,(1+Planilha!H190:H201))</f>
        <v>0</v>
      </c>
      <c r="D203" s="78">
        <f>SUMPRODUCT(Planilha!D190:D201,Planilha!F190:F201,(1+Planilha!H190:H201))</f>
        <v>0</v>
      </c>
      <c r="E203" s="194">
        <f>SUM(E191:E202)</f>
        <v>0</v>
      </c>
      <c r="F203" s="62">
        <f>SUMPRODUCT(F191:F202,E191:E202)</f>
        <v>0</v>
      </c>
      <c r="G203" s="62">
        <f>SUMPRODUCT(G191:G202,E191:E202)</f>
        <v>0</v>
      </c>
      <c r="H203" s="62">
        <f>SUMPRODUCT(H191:H202,E191:E202)</f>
        <v>0</v>
      </c>
      <c r="I203" s="62">
        <f>SUMPRODUCT(I191:I202,E191:E202)</f>
        <v>0</v>
      </c>
      <c r="J203" s="62">
        <f>SUMPRODUCT(J191:J202,E191:E202)</f>
        <v>0</v>
      </c>
      <c r="K203" s="73">
        <f>J203+I203+H203+G203+F203</f>
        <v>0</v>
      </c>
    </row>
    <row r="204" spans="1:11" s="52" customFormat="1" ht="18" customHeight="1">
      <c r="A204" s="10"/>
      <c r="B204" s="39"/>
      <c r="C204" s="78"/>
      <c r="D204" s="78"/>
      <c r="E204" s="78"/>
      <c r="F204" s="62"/>
      <c r="G204" s="62"/>
      <c r="H204" s="62"/>
      <c r="I204" s="62"/>
      <c r="J204" s="62"/>
      <c r="K204" s="73"/>
    </row>
    <row r="205" spans="1:11" s="52" customFormat="1" ht="18" customHeight="1">
      <c r="A205" s="9" t="s">
        <v>154</v>
      </c>
      <c r="B205" s="39" t="s">
        <v>21</v>
      </c>
      <c r="C205" s="78"/>
      <c r="D205" s="78"/>
      <c r="E205" s="78"/>
      <c r="F205" s="170"/>
      <c r="G205" s="171"/>
      <c r="H205" s="170"/>
      <c r="I205" s="170"/>
      <c r="J205" s="170"/>
      <c r="K205" s="67"/>
    </row>
    <row r="206" spans="1:11" s="52" customFormat="1" ht="18" customHeight="1">
      <c r="A206" s="10" t="s">
        <v>155</v>
      </c>
      <c r="B206" s="121" t="s">
        <v>199</v>
      </c>
      <c r="C206" s="77">
        <f>Planilha!E204</f>
        <v>0</v>
      </c>
      <c r="D206" s="77">
        <f>Planilha!F204</f>
        <v>0</v>
      </c>
      <c r="E206" s="70">
        <f>Planilha!G204*(1+Planilha!H204)</f>
        <v>0</v>
      </c>
      <c r="F206" s="245"/>
      <c r="G206" s="245"/>
      <c r="H206" s="245"/>
      <c r="I206" s="245"/>
      <c r="J206" s="245"/>
      <c r="K206" s="72">
        <f>J206+I206+H206+G206+F206</f>
        <v>0</v>
      </c>
    </row>
    <row r="207" spans="1:11" s="52" customFormat="1" ht="18" customHeight="1">
      <c r="A207" s="10" t="s">
        <v>156</v>
      </c>
      <c r="B207" s="28" t="s">
        <v>216</v>
      </c>
      <c r="C207" s="77">
        <f>Planilha!E205</f>
        <v>0</v>
      </c>
      <c r="D207" s="77">
        <f>Planilha!F205</f>
        <v>0</v>
      </c>
      <c r="E207" s="70">
        <f>Planilha!G205*(1+Planilha!H205)</f>
        <v>0</v>
      </c>
      <c r="F207" s="245"/>
      <c r="G207" s="245"/>
      <c r="H207" s="245"/>
      <c r="I207" s="245"/>
      <c r="J207" s="245"/>
      <c r="K207" s="72">
        <f>J207+I207+H207+G207+F207</f>
        <v>0</v>
      </c>
    </row>
    <row r="208" spans="1:11" s="52" customFormat="1" ht="18" customHeight="1">
      <c r="A208" s="10" t="s">
        <v>208</v>
      </c>
      <c r="B208" s="28" t="str">
        <f>Planilha!B206</f>
        <v>Aparelho de ar condicionado 48.000 Btu's 220v (suporte, instalação e mão de obra)</v>
      </c>
      <c r="C208" s="77">
        <f>Planilha!E206</f>
        <v>0</v>
      </c>
      <c r="D208" s="77">
        <f>Planilha!F206</f>
        <v>0</v>
      </c>
      <c r="E208" s="70">
        <f>Planilha!G206*(1+Planilha!H206)</f>
        <v>0</v>
      </c>
      <c r="F208" s="245"/>
      <c r="G208" s="245"/>
      <c r="H208" s="245"/>
      <c r="I208" s="245"/>
      <c r="J208" s="245"/>
      <c r="K208" s="72">
        <f>J208+I208+H208+G208+F208</f>
        <v>0</v>
      </c>
    </row>
    <row r="209" spans="1:11" s="52" customFormat="1" ht="18" customHeight="1">
      <c r="A209" s="10" t="s">
        <v>370</v>
      </c>
      <c r="B209" s="28" t="s">
        <v>132</v>
      </c>
      <c r="C209" s="77">
        <f>Planilha!E207</f>
        <v>0</v>
      </c>
      <c r="D209" s="77">
        <f>Planilha!F207</f>
        <v>0</v>
      </c>
      <c r="E209" s="70">
        <f>Planilha!G207*(1+Planilha!H207)</f>
        <v>0</v>
      </c>
      <c r="F209" s="245"/>
      <c r="G209" s="245"/>
      <c r="H209" s="245"/>
      <c r="I209" s="245"/>
      <c r="J209" s="245"/>
      <c r="K209" s="72">
        <f>J209+I209+H209+G209+F209</f>
        <v>0</v>
      </c>
    </row>
    <row r="210" spans="1:11" s="52" customFormat="1" ht="18" customHeight="1">
      <c r="A210" s="10"/>
      <c r="B210" s="39" t="s">
        <v>11</v>
      </c>
      <c r="C210" s="78">
        <f>SUMPRODUCT(Planilha!D204:D207,Planilha!E204:E207,(1+Planilha!H204:H207))</f>
        <v>0</v>
      </c>
      <c r="D210" s="78">
        <f>SUMPRODUCT(Planilha!D204:D207,Planilha!F204:F207,(1+Planilha!H204:H207))</f>
        <v>0</v>
      </c>
      <c r="E210" s="78">
        <f>SUM(E206:E209)</f>
        <v>0</v>
      </c>
      <c r="F210" s="62">
        <f>SUMPRODUCT(F206:F209,E206:E209)</f>
        <v>0</v>
      </c>
      <c r="G210" s="62">
        <f>SUMPRODUCT(G206:G209,E206:E209)</f>
        <v>0</v>
      </c>
      <c r="H210" s="62">
        <f>SUMPRODUCT(H206:H209,E206:E209)</f>
        <v>0</v>
      </c>
      <c r="I210" s="62">
        <f>SUMPRODUCT(I206:I209,E206:E209)</f>
        <v>0</v>
      </c>
      <c r="J210" s="62">
        <f>SUMPRODUCT(J206:J209,E206:E209)</f>
        <v>0</v>
      </c>
      <c r="K210" s="73">
        <f>J210+I210+H210+G210+F210</f>
        <v>0</v>
      </c>
    </row>
    <row r="211" spans="1:11" s="52" customFormat="1" ht="18" customHeight="1" thickBot="1">
      <c r="A211" s="14"/>
      <c r="B211" s="15"/>
      <c r="C211" s="75"/>
      <c r="D211" s="75"/>
      <c r="E211" s="75"/>
      <c r="F211" s="172"/>
      <c r="G211" s="172"/>
      <c r="H211" s="172"/>
      <c r="I211" s="173"/>
      <c r="J211" s="173"/>
      <c r="K211" s="65"/>
    </row>
    <row r="212" spans="1:11" s="52" customFormat="1" ht="18" customHeight="1" thickBot="1" thickTop="1">
      <c r="A212" s="3"/>
      <c r="B212" s="2" t="s">
        <v>343</v>
      </c>
      <c r="C212" s="76">
        <f>C210+C203+C188+C184+C176+C170+C164+C150+C71+C43+C34+C27+C22+C15</f>
        <v>0</v>
      </c>
      <c r="D212" s="76">
        <f>D210+D203+D188+D184+D176+D170+D164+D150+D71+D43+D34+D27+D22+D15</f>
        <v>0</v>
      </c>
      <c r="E212" s="76">
        <f>C212+D212</f>
        <v>0</v>
      </c>
      <c r="F212" s="76">
        <f>F210+F203+F188+F184+F176+F170+F164+F150+F71+F43+F34+F27+F22+F15</f>
        <v>0</v>
      </c>
      <c r="G212" s="76">
        <f>G210+G203+G188+G184+G176+G170+G164+G150+G71+G43+G34+G27+G22+G15</f>
        <v>0</v>
      </c>
      <c r="H212" s="76">
        <f>H210+H203+H188+H184+H176+H170+H164+H150+H71+H43+H34+H27+H22+H15</f>
        <v>0</v>
      </c>
      <c r="I212" s="76">
        <f>I210+I203+I188+I184+I176+I170+I164+I150+I71+I43+I34+I27+I22+I15</f>
        <v>0</v>
      </c>
      <c r="J212" s="76">
        <f>J210+J203+J188+J184+J176+J170+J164+J150+J71+J43+J34+J27+J22+J15</f>
        <v>0</v>
      </c>
      <c r="K212" s="76">
        <f>J212+I212+H212+G212+F212</f>
        <v>0</v>
      </c>
    </row>
    <row r="213" spans="1:11" s="52" customFormat="1" ht="18" customHeight="1" thickBot="1" thickTop="1">
      <c r="A213" s="83"/>
      <c r="B213" s="84"/>
      <c r="C213" s="80" t="e">
        <f>C212/E212</f>
        <v>#DIV/0!</v>
      </c>
      <c r="D213" s="80" t="e">
        <f>D212/E212</f>
        <v>#DIV/0!</v>
      </c>
      <c r="E213" s="88" t="e">
        <f>C213+D213</f>
        <v>#DIV/0!</v>
      </c>
      <c r="F213" s="80" t="e">
        <f>F212/E212</f>
        <v>#DIV/0!</v>
      </c>
      <c r="G213" s="80" t="e">
        <f>G212/E212</f>
        <v>#DIV/0!</v>
      </c>
      <c r="H213" s="80" t="e">
        <f>H212/E212</f>
        <v>#DIV/0!</v>
      </c>
      <c r="I213" s="80" t="e">
        <f>I212/E212</f>
        <v>#DIV/0!</v>
      </c>
      <c r="J213" s="80" t="e">
        <f>J212/E212</f>
        <v>#DIV/0!</v>
      </c>
      <c r="K213" s="88" t="e">
        <f>J213+I213+H213+G213+F213</f>
        <v>#DIV/0!</v>
      </c>
    </row>
    <row r="214" spans="1:11" s="52" customFormat="1" ht="18" customHeight="1" thickTop="1">
      <c r="A214" s="86"/>
      <c r="B214" s="87"/>
      <c r="C214" s="85"/>
      <c r="D214" s="85"/>
      <c r="E214" s="85"/>
      <c r="F214" s="174" t="s">
        <v>50</v>
      </c>
      <c r="G214" s="174" t="s">
        <v>51</v>
      </c>
      <c r="H214" s="174" t="s">
        <v>52</v>
      </c>
      <c r="I214" s="174" t="s">
        <v>53</v>
      </c>
      <c r="J214" s="174" t="s">
        <v>54</v>
      </c>
      <c r="K214" s="68"/>
    </row>
    <row r="215" spans="1:11" s="52" customFormat="1" ht="18" customHeight="1">
      <c r="A215" s="248"/>
      <c r="B215" s="249"/>
      <c r="C215" s="250"/>
      <c r="D215" s="250"/>
      <c r="E215" s="250"/>
      <c r="F215" s="251"/>
      <c r="G215" s="251"/>
      <c r="H215" s="251"/>
      <c r="I215" s="251"/>
      <c r="J215" s="251"/>
      <c r="K215" s="252"/>
    </row>
    <row r="216" spans="1:11" s="52" customFormat="1" ht="18" customHeight="1">
      <c r="A216" s="248"/>
      <c r="B216" s="249"/>
      <c r="C216" s="250"/>
      <c r="D216" s="250"/>
      <c r="E216" s="250"/>
      <c r="F216" s="251"/>
      <c r="G216" s="251"/>
      <c r="H216" s="251"/>
      <c r="I216" s="251"/>
      <c r="J216" s="251"/>
      <c r="K216" s="252"/>
    </row>
    <row r="217" spans="1:11" s="52" customFormat="1" ht="18" customHeight="1">
      <c r="A217" s="248"/>
      <c r="B217" s="249"/>
      <c r="C217" s="250"/>
      <c r="D217" s="250"/>
      <c r="E217" s="250"/>
      <c r="F217" s="251"/>
      <c r="G217" s="253"/>
      <c r="H217" s="253"/>
      <c r="I217" s="253"/>
      <c r="J217" s="253"/>
      <c r="K217" s="252"/>
    </row>
    <row r="218" spans="1:11" s="52" customFormat="1" ht="18" customHeight="1">
      <c r="A218" s="248"/>
      <c r="B218" s="249"/>
      <c r="C218" s="250"/>
      <c r="D218" s="250"/>
      <c r="E218" s="250"/>
      <c r="F218" s="251"/>
      <c r="G218" s="251"/>
      <c r="H218" s="251"/>
      <c r="I218" s="251"/>
      <c r="J218" s="251"/>
      <c r="K218" s="252"/>
    </row>
    <row r="219" spans="1:11" s="52" customFormat="1" ht="18" customHeight="1">
      <c r="A219" s="248"/>
      <c r="B219" s="287" t="s">
        <v>373</v>
      </c>
      <c r="C219" s="250"/>
      <c r="D219" s="250"/>
      <c r="E219" s="250"/>
      <c r="F219" s="251"/>
      <c r="G219" s="251"/>
      <c r="H219" s="251"/>
      <c r="I219" s="251"/>
      <c r="J219" s="251"/>
      <c r="K219" s="252"/>
    </row>
    <row r="220" spans="1:11" s="52" customFormat="1" ht="18" customHeight="1">
      <c r="A220" s="232"/>
      <c r="B220" s="233"/>
      <c r="C220" s="238"/>
      <c r="D220" s="238"/>
      <c r="E220" s="238"/>
      <c r="F220" s="254"/>
      <c r="G220" s="254"/>
      <c r="H220" s="254"/>
      <c r="I220" s="254"/>
      <c r="J220" s="254"/>
      <c r="K220" s="252"/>
    </row>
    <row r="221" spans="1:11" s="52" customFormat="1" ht="18" customHeight="1">
      <c r="A221" s="232"/>
      <c r="B221" s="239"/>
      <c r="C221" s="238"/>
      <c r="D221" s="240"/>
      <c r="E221" s="255"/>
      <c r="F221" s="256"/>
      <c r="G221" s="256"/>
      <c r="H221" s="256"/>
      <c r="I221" s="256"/>
      <c r="J221" s="256"/>
      <c r="K221" s="252"/>
    </row>
    <row r="222" spans="1:11" s="52" customFormat="1" ht="18" customHeight="1">
      <c r="A222" s="232"/>
      <c r="B222" s="239"/>
      <c r="C222" s="257"/>
      <c r="D222" s="238"/>
      <c r="E222" s="238"/>
      <c r="F222" s="254"/>
      <c r="G222" s="254"/>
      <c r="H222" s="254"/>
      <c r="I222" s="254"/>
      <c r="J222" s="254"/>
      <c r="K222" s="252"/>
    </row>
    <row r="223" spans="1:11" s="51" customFormat="1" ht="18" customHeight="1">
      <c r="A223" s="232"/>
      <c r="B223" s="239"/>
      <c r="C223" s="257"/>
      <c r="D223" s="257"/>
      <c r="E223" s="285"/>
      <c r="F223" s="286"/>
      <c r="G223" s="286"/>
      <c r="H223" s="254"/>
      <c r="I223" s="254"/>
      <c r="J223" s="254"/>
      <c r="K223" s="252"/>
    </row>
    <row r="224" spans="1:11" s="51" customFormat="1" ht="18" customHeight="1">
      <c r="A224" s="44"/>
      <c r="B224" s="43"/>
      <c r="C224" s="61"/>
      <c r="D224" s="61"/>
      <c r="E224" s="89"/>
      <c r="F224" s="175"/>
      <c r="G224" s="175"/>
      <c r="H224" s="175"/>
      <c r="I224" s="175"/>
      <c r="J224" s="175"/>
      <c r="K224" s="68"/>
    </row>
    <row r="225" spans="1:11" s="51" customFormat="1" ht="18" customHeight="1">
      <c r="A225" s="44"/>
      <c r="B225" s="43"/>
      <c r="C225" s="61"/>
      <c r="D225" s="61"/>
      <c r="E225" s="89"/>
      <c r="F225" s="175"/>
      <c r="G225" s="175"/>
      <c r="H225" s="175"/>
      <c r="I225" s="175"/>
      <c r="J225" s="175"/>
      <c r="K225" s="68"/>
    </row>
    <row r="226" spans="1:11" s="51" customFormat="1" ht="18" customHeight="1">
      <c r="A226" s="44"/>
      <c r="B226" s="60"/>
      <c r="C226" s="61"/>
      <c r="D226" s="61"/>
      <c r="E226" s="89"/>
      <c r="F226" s="175"/>
      <c r="G226" s="175"/>
      <c r="H226" s="175"/>
      <c r="I226" s="175"/>
      <c r="J226" s="175"/>
      <c r="K226" s="68"/>
    </row>
    <row r="227" spans="1:11" s="51" customFormat="1" ht="18" customHeight="1">
      <c r="A227" s="44"/>
      <c r="B227" s="60"/>
      <c r="C227" s="61"/>
      <c r="D227" s="61"/>
      <c r="E227" s="89"/>
      <c r="F227" s="175"/>
      <c r="G227" s="175"/>
      <c r="H227" s="175"/>
      <c r="I227" s="175"/>
      <c r="J227" s="175"/>
      <c r="K227" s="68"/>
    </row>
    <row r="228" spans="1:11" s="51" customFormat="1" ht="18" customHeight="1">
      <c r="A228" s="8"/>
      <c r="B228"/>
      <c r="C228" s="79"/>
      <c r="D228" s="79"/>
      <c r="E228" s="79"/>
      <c r="F228" s="177"/>
      <c r="G228" s="176"/>
      <c r="H228" s="177"/>
      <c r="I228" s="177"/>
      <c r="J228" s="177"/>
      <c r="K228" s="69"/>
    </row>
    <row r="229" spans="1:11" s="51" customFormat="1" ht="18" customHeight="1">
      <c r="A229" s="8"/>
      <c r="B229"/>
      <c r="C229" s="79"/>
      <c r="D229" s="79"/>
      <c r="E229" s="79"/>
      <c r="F229" s="177"/>
      <c r="G229" s="176"/>
      <c r="H229" s="177"/>
      <c r="I229" s="177"/>
      <c r="J229" s="177"/>
      <c r="K229" s="69"/>
    </row>
    <row r="230" spans="1:11" s="51" customFormat="1" ht="18" customHeight="1">
      <c r="A230" s="8"/>
      <c r="B230"/>
      <c r="C230" s="79"/>
      <c r="D230" s="79"/>
      <c r="E230" s="79"/>
      <c r="F230" s="177"/>
      <c r="G230" s="176"/>
      <c r="H230" s="177"/>
      <c r="I230" s="177"/>
      <c r="J230" s="177"/>
      <c r="K230" s="69"/>
    </row>
    <row r="231" spans="1:11" s="52" customFormat="1" ht="18" customHeight="1">
      <c r="A231" s="8"/>
      <c r="B231"/>
      <c r="C231" s="79"/>
      <c r="D231" s="79"/>
      <c r="E231" s="79"/>
      <c r="F231" s="177"/>
      <c r="G231" s="176"/>
      <c r="H231" s="177"/>
      <c r="I231" s="177"/>
      <c r="J231" s="177"/>
      <c r="K231" s="69"/>
    </row>
    <row r="232" spans="1:11" s="52" customFormat="1" ht="18" customHeight="1">
      <c r="A232" s="8"/>
      <c r="B232"/>
      <c r="C232" s="79"/>
      <c r="D232" s="79"/>
      <c r="E232" s="79"/>
      <c r="F232" s="177"/>
      <c r="G232" s="176"/>
      <c r="H232" s="177"/>
      <c r="I232" s="177"/>
      <c r="J232" s="177"/>
      <c r="K232" s="69"/>
    </row>
    <row r="233" spans="1:11" s="52" customFormat="1" ht="18" customHeight="1">
      <c r="A233" s="8"/>
      <c r="B233"/>
      <c r="C233" s="79"/>
      <c r="D233" s="79"/>
      <c r="E233" s="79"/>
      <c r="F233" s="177"/>
      <c r="G233" s="176"/>
      <c r="H233" s="177"/>
      <c r="I233" s="177"/>
      <c r="J233" s="177"/>
      <c r="K233" s="69"/>
    </row>
    <row r="234" spans="1:11" s="52" customFormat="1" ht="15.75">
      <c r="A234" s="8"/>
      <c r="B234"/>
      <c r="C234" s="79"/>
      <c r="D234" s="79"/>
      <c r="E234" s="79"/>
      <c r="F234" s="177"/>
      <c r="G234" s="176"/>
      <c r="H234" s="177"/>
      <c r="I234" s="177"/>
      <c r="J234" s="177"/>
      <c r="K234" s="69"/>
    </row>
    <row r="235" spans="1:11" s="52" customFormat="1" ht="15.75">
      <c r="A235" s="8"/>
      <c r="B235"/>
      <c r="C235" s="79"/>
      <c r="D235" s="79"/>
      <c r="E235" s="79"/>
      <c r="F235" s="177"/>
      <c r="G235" s="176"/>
      <c r="H235" s="177"/>
      <c r="I235" s="177"/>
      <c r="J235" s="177"/>
      <c r="K235" s="69"/>
    </row>
    <row r="236" spans="1:11" s="52" customFormat="1" ht="15.75">
      <c r="A236" s="8"/>
      <c r="B236"/>
      <c r="C236" s="79"/>
      <c r="D236" s="79"/>
      <c r="E236" s="79"/>
      <c r="F236" s="177"/>
      <c r="G236" s="176"/>
      <c r="H236" s="177"/>
      <c r="I236" s="177"/>
      <c r="J236" s="177"/>
      <c r="K236" s="69"/>
    </row>
    <row r="237" spans="1:11" s="52" customFormat="1" ht="15.75">
      <c r="A237" s="8"/>
      <c r="B237"/>
      <c r="C237" s="79"/>
      <c r="D237" s="79"/>
      <c r="E237" s="79"/>
      <c r="F237" s="177"/>
      <c r="G237" s="176"/>
      <c r="H237" s="177"/>
      <c r="I237" s="177"/>
      <c r="J237" s="177"/>
      <c r="K237" s="69"/>
    </row>
    <row r="238" spans="1:11" s="52" customFormat="1" ht="15.75">
      <c r="A238" s="8"/>
      <c r="B238"/>
      <c r="C238" s="79"/>
      <c r="D238" s="79"/>
      <c r="E238" s="79"/>
      <c r="F238" s="177"/>
      <c r="G238" s="176"/>
      <c r="H238" s="177"/>
      <c r="I238" s="177"/>
      <c r="J238" s="177"/>
      <c r="K238" s="69"/>
    </row>
  </sheetData>
  <sheetProtection password="C959" sheet="1" objects="1" scenarios="1"/>
  <mergeCells count="9">
    <mergeCell ref="G217:J217"/>
    <mergeCell ref="F5:J5"/>
    <mergeCell ref="A1:K1"/>
    <mergeCell ref="A2:K2"/>
    <mergeCell ref="A3:K3"/>
    <mergeCell ref="A4:K4"/>
    <mergeCell ref="A6:E6"/>
    <mergeCell ref="B7:E7"/>
    <mergeCell ref="B17:E17"/>
  </mergeCells>
  <printOptions horizontalCentered="1"/>
  <pageMargins left="0" right="0" top="0.1968503937007874" bottom="0" header="0.1968503937007874" footer="0"/>
  <pageSetup horizontalDpi="600" verticalDpi="600" orientation="landscape" paperSize="9" scale="63" r:id="rId1"/>
  <rowBreaks count="5" manualBreakCount="5">
    <brk id="47" max="10" man="1"/>
    <brk id="94" max="255" man="1"/>
    <brk id="139" max="10" man="1"/>
    <brk id="191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proplan-p077260</dc:creator>
  <cp:keywords/>
  <dc:description/>
  <cp:lastModifiedBy>engenhariap054772</cp:lastModifiedBy>
  <cp:lastPrinted>2013-02-21T16:31:04Z</cp:lastPrinted>
  <dcterms:created xsi:type="dcterms:W3CDTF">2012-10-26T11:42:02Z</dcterms:created>
  <dcterms:modified xsi:type="dcterms:W3CDTF">2013-03-08T18:55:30Z</dcterms:modified>
  <cp:category/>
  <cp:version/>
  <cp:contentType/>
  <cp:contentStatus/>
</cp:coreProperties>
</file>