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11640" activeTab="0"/>
  </bookViews>
  <sheets>
    <sheet name="Planilha" sheetId="1" r:id="rId1"/>
    <sheet name="Cronograma" sheetId="2" r:id="rId2"/>
  </sheets>
  <definedNames>
    <definedName name="_xlnm.Print_Area" localSheetId="1">'Cronograma'!$A$1:$L$316</definedName>
    <definedName name="_xlnm.Print_Area" localSheetId="0">'Planilha'!$A$1:$I$316</definedName>
  </definedNames>
  <calcPr fullCalcOnLoad="1"/>
</workbook>
</file>

<file path=xl/sharedStrings.xml><?xml version="1.0" encoding="utf-8"?>
<sst xmlns="http://schemas.openxmlformats.org/spreadsheetml/2006/main" count="1378" uniqueCount="557">
  <si>
    <t>DESCRIÇÃO</t>
  </si>
  <si>
    <t>UNID</t>
  </si>
  <si>
    <t>QUANT</t>
  </si>
  <si>
    <t>MATERIAL</t>
  </si>
  <si>
    <t>MDO</t>
  </si>
  <si>
    <t>TOTAL</t>
  </si>
  <si>
    <t>BDI</t>
  </si>
  <si>
    <t>TOTAL C/ BDI</t>
  </si>
  <si>
    <t>1.0</t>
  </si>
  <si>
    <t>SERVIÇOS PRELIMINARES:</t>
  </si>
  <si>
    <t>Subtotal</t>
  </si>
  <si>
    <t>Serv</t>
  </si>
  <si>
    <t>m²</t>
  </si>
  <si>
    <t>m³</t>
  </si>
  <si>
    <t>Conj.</t>
  </si>
  <si>
    <t>m</t>
  </si>
  <si>
    <t>2.0</t>
  </si>
  <si>
    <t>PINTURA</t>
  </si>
  <si>
    <t>Acessórios, fita crepe, solventes, rolos, etc.</t>
  </si>
  <si>
    <t>unid</t>
  </si>
  <si>
    <t>DIVERSOS</t>
  </si>
  <si>
    <t>3.0</t>
  </si>
  <si>
    <t>5.0</t>
  </si>
  <si>
    <t>Fundo Preparador de paredes (interno incluindo tetos e vigas e externo)</t>
  </si>
  <si>
    <t>Tinta acrílica fosca (interno, tetos e vigas e externo)</t>
  </si>
  <si>
    <t>Esmalte Sintético (esquadrias metálicas)</t>
  </si>
  <si>
    <t>Procedimentos Administrativos (licenças, taxas, aprovação de planta)</t>
  </si>
  <si>
    <t>Placas</t>
  </si>
  <si>
    <t>4.0</t>
  </si>
  <si>
    <t>VEDAÇÃO:</t>
  </si>
  <si>
    <t xml:space="preserve">Alvenaria em bloco ceramico furado 1vez(l=20cm)+argamassa de assentamento       </t>
  </si>
  <si>
    <t>REVESTIMENTO:</t>
  </si>
  <si>
    <t>Cerâmica 20x20cm PEI3 + argamassa de assentamento</t>
  </si>
  <si>
    <t>PAVIMENTAÇÃO:</t>
  </si>
  <si>
    <t xml:space="preserve">Contrapiso de concreto fck= 11Mpa  # = 6cm </t>
  </si>
  <si>
    <t>Regularização de contrapiso em argam.de cimento/areia traço1:3 (térreo+reserv.)</t>
  </si>
  <si>
    <t>Piso cerâmico 40x40cm PEI5 + argamassa de assentamento</t>
  </si>
  <si>
    <t>Rodapé em cerâmico  h = 7cm  + argamassa de assentamento</t>
  </si>
  <si>
    <t>INSTALAÇÕES HIDROSSANITÁRIAS</t>
  </si>
  <si>
    <t>Curva 45° longa                            Ø = 100 mm</t>
  </si>
  <si>
    <t>Metais</t>
  </si>
  <si>
    <t>Torneira automática p/lavatório      Ø = 25mm x ½"</t>
  </si>
  <si>
    <t>Louças</t>
  </si>
  <si>
    <t>ESQUADRIAS DE ALUMÍNIO</t>
  </si>
  <si>
    <t>Contramarcos</t>
  </si>
  <si>
    <t>Janelas</t>
  </si>
  <si>
    <t>ESQUADRIAS DE MADEIRA</t>
  </si>
  <si>
    <t>Batentes          100x210cm</t>
  </si>
  <si>
    <t>Alizares</t>
  </si>
  <si>
    <t>FERRAGENS</t>
  </si>
  <si>
    <t>Fechadura para porta interna</t>
  </si>
  <si>
    <t>Parafusos para dobradiças</t>
  </si>
  <si>
    <t>Verniz (portas madeiras)</t>
  </si>
  <si>
    <t>Mola fecha porta p/ banheiros</t>
  </si>
  <si>
    <t>Dobradiças de latão cromado 3 ½" (4 p/ porta)</t>
  </si>
  <si>
    <t>Kit de segurança p/ deficiente físico (2 barras de parede + 1 de porta)</t>
  </si>
  <si>
    <t>Curva 45° longa                            Ø = 50 mm</t>
  </si>
  <si>
    <t>Curva 45° longa                            Ø = 40 mm</t>
  </si>
  <si>
    <t>Curva 90° curta                            Ø = 100 mm</t>
  </si>
  <si>
    <t>Curva 90° curta                            Ø = 40 mm</t>
  </si>
  <si>
    <t>Engate flexível cobre cromado com canopla              Ø = ½ - 40cm</t>
  </si>
  <si>
    <t>MÊS</t>
  </si>
  <si>
    <t>1º MÊS</t>
  </si>
  <si>
    <t>2º MÊS</t>
  </si>
  <si>
    <t>3º MÊS</t>
  </si>
  <si>
    <t>4º MÊS</t>
  </si>
  <si>
    <t>5º MÊS</t>
  </si>
  <si>
    <t>6º MÊS</t>
  </si>
  <si>
    <t>6.0</t>
  </si>
  <si>
    <t>7.0</t>
  </si>
  <si>
    <t>7.1</t>
  </si>
  <si>
    <t>TOTAL GERAL       (ITEM 1 + ITEM  2 + ITEM  3 + ITEM  4 + ITEM  5 + ITEM 6 + ITEM  7)</t>
  </si>
  <si>
    <t>6.1</t>
  </si>
  <si>
    <t xml:space="preserve">TOTAL GERAL      </t>
  </si>
  <si>
    <t>1.1</t>
  </si>
  <si>
    <t>1.2</t>
  </si>
  <si>
    <t>1.3</t>
  </si>
  <si>
    <t>1.4</t>
  </si>
  <si>
    <t>2.1</t>
  </si>
  <si>
    <t>3.1</t>
  </si>
  <si>
    <t>4.1</t>
  </si>
  <si>
    <t>4.2</t>
  </si>
  <si>
    <t>4.4</t>
  </si>
  <si>
    <t>5.1</t>
  </si>
  <si>
    <t>5.2</t>
  </si>
  <si>
    <t>5.3</t>
  </si>
  <si>
    <t>5.4</t>
  </si>
  <si>
    <t>6.2</t>
  </si>
  <si>
    <t>6.3</t>
  </si>
  <si>
    <t>6.4</t>
  </si>
  <si>
    <t>7.2</t>
  </si>
  <si>
    <t>7.3</t>
  </si>
  <si>
    <t>8.0</t>
  </si>
  <si>
    <t>8.1</t>
  </si>
  <si>
    <t>8.2</t>
  </si>
  <si>
    <t>8.3</t>
  </si>
  <si>
    <t>9.0</t>
  </si>
  <si>
    <t>9.1</t>
  </si>
  <si>
    <t>9.2</t>
  </si>
  <si>
    <t>10.0</t>
  </si>
  <si>
    <t>10.1</t>
  </si>
  <si>
    <t>10.2</t>
  </si>
  <si>
    <t>10.3</t>
  </si>
  <si>
    <t>11.0</t>
  </si>
  <si>
    <t>11.1</t>
  </si>
  <si>
    <t>11.2</t>
  </si>
  <si>
    <t>12.0</t>
  </si>
  <si>
    <t>12.1</t>
  </si>
  <si>
    <t>13.0</t>
  </si>
  <si>
    <t>13.1</t>
  </si>
  <si>
    <t>13.2</t>
  </si>
  <si>
    <t>13.3</t>
  </si>
  <si>
    <t>13.4</t>
  </si>
  <si>
    <t>13.5</t>
  </si>
  <si>
    <t>Esgoto</t>
  </si>
  <si>
    <t>Válvula p/ lavatório e tanque                                      Ø = 1"</t>
  </si>
  <si>
    <t>Válvula americana p/ pia                                            Ø = 3"</t>
  </si>
  <si>
    <t>ADMINISTRAÇÃO LOCAL</t>
  </si>
  <si>
    <t>Gestão da Obra - (Admin. Obra, Gestão de RH, Seg. Trab., Manut. Equip.)</t>
  </si>
  <si>
    <t>Mês</t>
  </si>
  <si>
    <t>2.2</t>
  </si>
  <si>
    <t>Engenheiro Civil Residente  4 horas diárias</t>
  </si>
  <si>
    <t>2.3</t>
  </si>
  <si>
    <t>Encarregado Geral</t>
  </si>
  <si>
    <t>2.4</t>
  </si>
  <si>
    <t>Material de escritório e limpeza</t>
  </si>
  <si>
    <t>Limpeza e entrega final</t>
  </si>
  <si>
    <t>INSTALAÇÕES ELÉTRICAS TELEFONIA E LÓGICA</t>
  </si>
  <si>
    <t>MOBILIÁRIO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</si>
  <si>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</si>
  <si>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</si>
  <si>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</si>
  <si>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</si>
  <si>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</si>
  <si>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</si>
  <si>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</si>
  <si>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</si>
  <si>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</si>
  <si>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</si>
  <si>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</si>
  <si>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</si>
  <si>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</si>
  <si>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</si>
  <si>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</si>
  <si>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</si>
  <si>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</si>
  <si>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8.4</t>
  </si>
  <si>
    <t>9.3</t>
  </si>
  <si>
    <t>14.0</t>
  </si>
  <si>
    <t>14.1</t>
  </si>
  <si>
    <t>14.2</t>
  </si>
  <si>
    <t>7.4</t>
  </si>
  <si>
    <t>7.5</t>
  </si>
  <si>
    <t>7.6</t>
  </si>
  <si>
    <t>7.7</t>
  </si>
  <si>
    <t>7.8</t>
  </si>
  <si>
    <t>Caixa sifonada                            Ø = 150x150x50R</t>
  </si>
  <si>
    <t>Sifão flexível p/ pia e lavatório                            Ø = 1" - 1.½"</t>
  </si>
  <si>
    <t>Joelho 45°                            Ø = 100 mm</t>
  </si>
  <si>
    <t>Joelho 45°                            Ø = 50 mm</t>
  </si>
  <si>
    <t>Joelho 90°                            Ø = 40 mm</t>
  </si>
  <si>
    <t>Joelho 90° c/anel p/ esgoto secundário                   Ø = 40 mm - 1.½"</t>
  </si>
  <si>
    <t>Junção simples                            Ø = 100 mm - 50 mm</t>
  </si>
  <si>
    <t>Junção simples                            Ø = 100 mm- 100 mm</t>
  </si>
  <si>
    <t>Junção simples                            Ø = 50 mm - 50 mm</t>
  </si>
  <si>
    <t>Junção simples                            Ø = 75 mm - 50 mm</t>
  </si>
  <si>
    <t>Luva de correr                            Ø = 100 mm</t>
  </si>
  <si>
    <t>Redução excêntrica                            Ø = 100 mm - 50 mm</t>
  </si>
  <si>
    <t>Redução excêntrica                            Ø = 75 mm - 50 mm</t>
  </si>
  <si>
    <t>Tubo rígido c/ ponta lisa                            Ø = 100 mm - 4"</t>
  </si>
  <si>
    <t>Tubo rígido c/ ponta lisa                            Ø = 40 mm</t>
  </si>
  <si>
    <t>Tubo rígido c/ ponta lisa                            Ø = 50 mm - 2"</t>
  </si>
  <si>
    <t>Tubo rígido c/ ponta lisa                            Ø = 75 mm - 3"</t>
  </si>
  <si>
    <t>Tê 45°                            Ø = 40 mm</t>
  </si>
  <si>
    <t xml:space="preserve">Água Fria </t>
  </si>
  <si>
    <t>Bolsa de ligação p/ vaso sanitário                     Ø = 1.½"</t>
  </si>
  <si>
    <t>Joelho 90° de redução soldável c/ rosca          Ø = 25 mm - ½"</t>
  </si>
  <si>
    <t>Adapt sold.curto c/bolsa-rosca p registro          Ø = 25 mm - ¾"</t>
  </si>
  <si>
    <t>Adapt sold.curto c/bolsa-rosca p registro          Ø = 40 mm - 1.¼"</t>
  </si>
  <si>
    <t>Adapt sold.curto c/bolsa-rosca p registro          Ø = 50 mm - 1.½"</t>
  </si>
  <si>
    <t>Bucha de redução sold. curta                             Ø = 40 mm - 32 mm</t>
  </si>
  <si>
    <t>Cap soldável                            Ø = 25 mm</t>
  </si>
  <si>
    <t>Curva 90° soldável                            Ø = 25 mm</t>
  </si>
  <si>
    <t>Curva 90° soldável                            Ø = 32 mm</t>
  </si>
  <si>
    <t>Joelho 90° soldável                          Ø = 25 mm</t>
  </si>
  <si>
    <t>Joelho de redução 90° soldável                            Ø = 32 mm - 25 mm</t>
  </si>
  <si>
    <t>Joelho 90° de redução  soldável                            Ø = 40 mm - 32 mm</t>
  </si>
  <si>
    <t>Luva soldável                            Ø = 40 mm</t>
  </si>
  <si>
    <t>Tubos                            Ø = 25 mm</t>
  </si>
  <si>
    <t>Tubos                            Ø = 32 mm</t>
  </si>
  <si>
    <t>Tubos                            Ø = 40 mm</t>
  </si>
  <si>
    <t>Tê 90° soldável                            Ø = 32 mm</t>
  </si>
  <si>
    <t>Tê de redução 90° soldável                            Ø = 32 mm - 25 mm</t>
  </si>
  <si>
    <t>Joelho 90º soldável com  bucha de latão     Ø = 25 mm - ¾"</t>
  </si>
  <si>
    <t>Joelho de redução 90º soldável com bucha de latão Ø = 25 mm- ½"</t>
  </si>
  <si>
    <t>Torneira de Pia de Cozinha                                       Ø = 25mm - ¾"</t>
  </si>
  <si>
    <t>Registro bruto de gaveta industrial                            Ø = 1.½"</t>
  </si>
  <si>
    <t>Registro bruto de gaveta industrial                            Ø = 1.¼"</t>
  </si>
  <si>
    <t>Registro bruto de gaveta industrial                            Ø = ¾"</t>
  </si>
  <si>
    <t>Lavatório c/ coluna de louça branca tamanho médio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</si>
  <si>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</si>
  <si>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</si>
  <si>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</si>
  <si>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</si>
  <si>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</si>
  <si>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</si>
  <si>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</si>
  <si>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</si>
  <si>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</si>
  <si>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</si>
  <si>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</si>
  <si>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</si>
  <si>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</si>
  <si>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</si>
  <si>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</si>
  <si>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</si>
  <si>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</si>
  <si>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</si>
  <si>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</si>
  <si>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</si>
  <si>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</si>
  <si>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</si>
  <si>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</si>
  <si>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</si>
  <si>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</si>
  <si>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</si>
  <si>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</si>
  <si>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</si>
  <si>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</si>
  <si>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</si>
  <si>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</si>
  <si>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</si>
  <si>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Esgoto de Água Quente</t>
  </si>
  <si>
    <t>Tubo de CPVC p/ água quente     Ø = 42mm</t>
  </si>
  <si>
    <t>Acessórios, conexões, cola, etc.</t>
  </si>
  <si>
    <t>6.54</t>
  </si>
  <si>
    <t>Demolição de piso, contrapiso</t>
  </si>
  <si>
    <t>Demolição de alvenaria</t>
  </si>
  <si>
    <t>Remoção de portas  (madeira)</t>
  </si>
  <si>
    <t>Remoção de janelas  (alumínio e metalon)</t>
  </si>
  <si>
    <t>1.5</t>
  </si>
  <si>
    <t xml:space="preserve">Remoção de divisórias </t>
  </si>
  <si>
    <t>1.6</t>
  </si>
  <si>
    <t>Remoção de entulhos</t>
  </si>
  <si>
    <t>1.7</t>
  </si>
  <si>
    <t>1.8</t>
  </si>
  <si>
    <t>unid.</t>
  </si>
  <si>
    <t>3.2</t>
  </si>
  <si>
    <t>Chapisco (interno+externo+teto) em argamassa cimento areia 1:3</t>
  </si>
  <si>
    <t>Emboço (interno+externo) em argamassa cimento/cal/areia 1:1:5</t>
  </si>
  <si>
    <t xml:space="preserve">Soleira de granito cinza p/ porta  30x215cm + argamassa de assentamento </t>
  </si>
  <si>
    <t>Soleira de granito cinza p/ porta  30x200cm + argamassa de assentamento</t>
  </si>
  <si>
    <t>Soleira de granito cinza p/ porta  30x100cm + argamassa de assentamento</t>
  </si>
  <si>
    <t>Soleira de granito cinza p/ porta  30x120cm + argamassa de assentamento</t>
  </si>
  <si>
    <t>Soleira de granito cinza p/ porta  30x80cm   + argamassa de assentamento</t>
  </si>
  <si>
    <t>Soleira de granito cinza p/ porta  30x90cm   + argamassa de assentamento</t>
  </si>
  <si>
    <t>5.5</t>
  </si>
  <si>
    <t>5.6</t>
  </si>
  <si>
    <t>5.7</t>
  </si>
  <si>
    <t>5.8</t>
  </si>
  <si>
    <t>5.9</t>
  </si>
  <si>
    <t>5.10</t>
  </si>
  <si>
    <t>Contramarco de alumínio para janela          J1  200x160cm</t>
  </si>
  <si>
    <t>Contramarco de alumínio para janela          J2  150x160cm</t>
  </si>
  <si>
    <t>Contramarco de alumínio para janela          J3  200x80cm</t>
  </si>
  <si>
    <t>Contramarco de alumínio para janela          J4  100x50cm</t>
  </si>
  <si>
    <t>Contramarco de alumínio para janela          J5  150x80cm</t>
  </si>
  <si>
    <t>Contramarco de alumínio para janela          J6  95x95cm</t>
  </si>
  <si>
    <t>Contramarco de alumínio para janela          J7  200x140cm</t>
  </si>
  <si>
    <t>Janela de alumínio c/ vidros # = 4,0mm        J1  200x160cm</t>
  </si>
  <si>
    <t>Janela de alumínio c/ vidros # = 4,0mm        J2  150x160cm</t>
  </si>
  <si>
    <t>Janela de alumínio c/ vidros # = 4,0mm        J3  200x80cm</t>
  </si>
  <si>
    <t>Janela de alumínio c/ vidros # = 4,0mm        J4  100x50cm</t>
  </si>
  <si>
    <t>Janela de alumínio c/ vidros # = 4,0mm        J5  150x80cm</t>
  </si>
  <si>
    <t>Janela de alumínio c/ vidros # = 4,0mm        J6  95x95cm</t>
  </si>
  <si>
    <t>Janela de alumínio c/ vidros # = 4,0mm        J7  200x140cm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</si>
  <si>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</si>
  <si>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</si>
  <si>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</si>
  <si>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</si>
  <si>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</si>
  <si>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</si>
  <si>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</si>
  <si>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</si>
  <si>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</si>
  <si>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</si>
  <si>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Batentes          80x210cm</t>
  </si>
  <si>
    <t>Batentes          90x210cm</t>
  </si>
  <si>
    <t>Batentes          120x210cm</t>
  </si>
  <si>
    <t>Porta de abrir 1 folha 80x210cm (prancheta encabeçada)</t>
  </si>
  <si>
    <t>Porta de abrir 1 folha 90x210cm (prancheta encabeçada)</t>
  </si>
  <si>
    <t>Porta de correr 1 folha 90x210cm (prancheta encabeçada)</t>
  </si>
  <si>
    <t>Porta de abrir 1 folha 100x210cm (prancheta encabeçada c/ visor)</t>
  </si>
  <si>
    <t>Porta de abrir 1 folha 120x210cm (prancheta encabeçada c/ visor)</t>
  </si>
  <si>
    <t>Porta de abrir 1 folha 120x210cm (prancheta encabeçada)</t>
  </si>
  <si>
    <t>9.4</t>
  </si>
  <si>
    <t>9.5</t>
  </si>
  <si>
    <t>9.6</t>
  </si>
  <si>
    <t>9.7</t>
  </si>
  <si>
    <t>9.8</t>
  </si>
  <si>
    <t>9.9</t>
  </si>
  <si>
    <t>9.10</t>
  </si>
  <si>
    <t>9.11</t>
  </si>
  <si>
    <t>Bancada Granito Corumbá pol.560 X 70cm, # = 2,5cm (com furos para instalação elétrica e gás)</t>
  </si>
  <si>
    <t>Bancada Granito Corumbá pol.370 X 80cm, # = 2,5cm, com rodabanca de 7cm de altura</t>
  </si>
  <si>
    <t>Bancada Granito Corumbá pol.680 X 70cm, # = 2,5cm, com rodabanca de 7cm de altura</t>
  </si>
  <si>
    <t>Bancada Granito Corumbá pol.500 X 70cm, # = 2,5cm, com rodabanca de 7cm de altura</t>
  </si>
  <si>
    <t>Bancada Granito Corumbá pol.200 X 80cm, # = 2,5cm, com rodabanca de 7cm de altura</t>
  </si>
  <si>
    <t>Bancada Granito Corumbá pol.170 X 80cm, # = 2,5cm, com rodabanca de 7cm de altura</t>
  </si>
  <si>
    <t>Bancada Granito Corumbá pol.180 X 80cm, # = 2,5cm, com rodabanca de 7cm de altura</t>
  </si>
  <si>
    <t>Bancada Granito Corumbá pol.120 X 80cm, # = 2,5cm, com rodabanca de 7cm de altura</t>
  </si>
  <si>
    <t>Bancada Granito Corumbá pol.250 X 100cm, # = 2,5cm, com rodabanca de 7cm de altura</t>
  </si>
  <si>
    <t>Bancada Granito Corumbá pol.150 X 70cm, # = 2,5cm, com rodabanca de 7cm de altura</t>
  </si>
  <si>
    <t>Bancada Granito Corumbá pol.445 X 70cm, # = 2,5cm, com rodabanca de 7cm de altura</t>
  </si>
  <si>
    <t>Bancada Granito Corumbá pol.350 X 70cm, # = 2,5cm, com rodabanca de 7cm de altura</t>
  </si>
  <si>
    <t>Bancada Granito Corumbá pol.120 X 70cm, # = 2,5cm, com rodabanca de 7cm de altura</t>
  </si>
  <si>
    <t>Bancada Granito Corumbá pol.70 X 70cm, # = 2,5cm, com rodabanca de 7cm de altura</t>
  </si>
  <si>
    <t>Bancada Granito Corumbá pol.440 X 70cm, # = 2,5cm, com rodabanca de 7cm de altura</t>
  </si>
  <si>
    <t>Bancada Granito Corumbá pol.350 X 110cm, # = 2,5cm (com furos para instalação elétrica e gás)</t>
  </si>
  <si>
    <t>Módulo de base gaveteiro c/ 4 gavetas (50x55x87cm)</t>
  </si>
  <si>
    <t>Módulo de base com 2 portas para bancada de parede (100x55x87cm)</t>
  </si>
  <si>
    <t>Módulo de base com 1 porta para bancada de parede (50x55x87cm)</t>
  </si>
  <si>
    <t>Módulo de base de canto com 1 porta no lado direito (100x55x87cm)</t>
  </si>
  <si>
    <t>Módulo de base de canto com 1 porta no lado esquerdo (100x55x87cm)</t>
  </si>
  <si>
    <t>Módulo de mesa para balança com 1 ponto de pesagem (80x70x90cm)</t>
  </si>
  <si>
    <t xml:space="preserve">Bancada Granito Corumbá pol.150 X 70cm, # = 2,5cm, p/ 02 cubas inox (50x40x40cm) e (50x40x20cm) , c/rodab.h=7cm </t>
  </si>
  <si>
    <t xml:space="preserve">Bancada Granito Corumbá pol.80 X 70cm, # = 2,5cm, p/ 01 cuba inox (50x40x20cm), c/rodabanca h=7cm </t>
  </si>
  <si>
    <t xml:space="preserve">Bancada Granito Corumbá pol.80 X 70cm, # = 2,5cm, p/ 01 cuba inox (50x40x40cm), c/rodabanca h=7cm </t>
  </si>
  <si>
    <t xml:space="preserve">Bancada Granito Corumbá pol.200 X 60cm, # = 2,5cm, p/ 01 cuba inox (50x40x20cm), c/rodab. h=7cm </t>
  </si>
  <si>
    <t>Bancada Granito Corumbá pol.100 X 50cm, # = 2,5cm, p/ 01 cuba de louça tam.médio, c/rodab. h=7cm</t>
  </si>
  <si>
    <t xml:space="preserve">Kit de válvula solenoide p/ torneira  </t>
  </si>
  <si>
    <t>11.3</t>
  </si>
  <si>
    <t>11.4</t>
  </si>
  <si>
    <t>11.5</t>
  </si>
  <si>
    <t>FORRO</t>
  </si>
  <si>
    <t>Forro de gesso em placas 60x60cm c/junta de dilatação (baguete) + estrutura de metalon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</si>
  <si>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</si>
  <si>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</si>
  <si>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</si>
  <si>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</si>
  <si>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</si>
  <si>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</si>
  <si>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</si>
  <si>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</si>
  <si>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</si>
  <si>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</si>
  <si>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</si>
  <si>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</si>
  <si>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</si>
  <si>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</si>
  <si>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</si>
  <si>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</si>
  <si>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</si>
  <si>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</si>
  <si>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</si>
  <si>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</si>
  <si>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</si>
  <si>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</si>
  <si>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14.3</t>
  </si>
  <si>
    <t>14.4</t>
  </si>
  <si>
    <t>14.5</t>
  </si>
  <si>
    <t>Peitoril p/ janelas em granito polido de 30cm + argamassa de assentamento</t>
  </si>
  <si>
    <t xml:space="preserve">Instalações elétricas </t>
  </si>
  <si>
    <t>Acoplamento para Perfilado 38x38mm (sapata quadrada)</t>
  </si>
  <si>
    <t>Arruela de lisa galvan. 1/4"</t>
  </si>
  <si>
    <t>Arruela de lisa galvan. 3/8"</t>
  </si>
  <si>
    <t>Braçadeira Eletroduto metálico 3/4" tipo cunha</t>
  </si>
  <si>
    <t>Bucha de Nylon S8</t>
  </si>
  <si>
    <t>Cabo unipolar (cobre) isol. HEPR - ench .EVA- 0.6/1KV 4mm2 - Azul claro</t>
  </si>
  <si>
    <t>Cabo unipolar (cobre) isol. HEPR - ench .EVA- 0.6/1KV 4mm2 - Marron</t>
  </si>
  <si>
    <t>Cabo unipolar (cobre) isol. HEPR - ench .EVA- 0.6/1KV 4mm2 - Preto</t>
  </si>
  <si>
    <t>Cabo unipolar (cobre) isol. HEPR - ench .EVA- 0.6/1KV 4mm2 - Vermelho</t>
  </si>
  <si>
    <t>Cabo unipolar (cobre) isol. HEPR - ench .EVA- 0.6/1KV 4mm2 - Verde - amarelo</t>
  </si>
  <si>
    <t>Cabo Unipolar (cobre) Isol.PVC - 450/750V 2.5 mm² - Preto</t>
  </si>
  <si>
    <t>Cabo Unipolar (cobre) Isol.PVC - 450/750V 2.5 mm² - Vermelho</t>
  </si>
  <si>
    <t>Cabo Unipolar (cobre) Isol.PVC - 450/750V 2.5mm² - Marron</t>
  </si>
  <si>
    <t>Cabo Unipolar (cobre) Isol.PVC - 450/750V 2.5mm² - Azul claro</t>
  </si>
  <si>
    <t>Cabo Unipolar (cobre) Isol.PVC - 450/750V 2.5mm² - Verde - amarelo</t>
  </si>
  <si>
    <t>Cabo Unipolar (cobre) Isol.PVC - 450/750V 2.5mm² - Amarelo</t>
  </si>
  <si>
    <t>Cabo unipolar (cobre) isol. HEPR - ench .EVA- 0.6/1KV 25mm2 - Azul claro</t>
  </si>
  <si>
    <t>Cabo unipolar (cobre) isol. HEPR - ench .EVA- 0.6/1KV 25mm2 - Marron</t>
  </si>
  <si>
    <t>Cabo unipolar (cobre) isol. HEPR - ench .EVA- 0.6/1KV 25mm2 - Preto</t>
  </si>
  <si>
    <t>Cabo unipolar (cobre) isol. HEPR - ench .EVA- 0.6/1KV 25mm2 - Vermelho</t>
  </si>
  <si>
    <t>Cabo unipolar (cobre) isol. HEPR - ench .EVA- 0.6/1KV 35mm2 - Azul claro</t>
  </si>
  <si>
    <t>Cabo unipolar (cobre) isol. HEPR - ench .EVA- 0.6/1KV 35mm2 - Marron</t>
  </si>
  <si>
    <t>Cabo unipolar (cobre) isol. HEPR - ench .EVA- 0.6/1KV 35mm2 - Preto</t>
  </si>
  <si>
    <t>Cabo unipolar (cobre) isol. HEPR - ench .EVA- 0.6/1KV 35mm2 - Vermelho</t>
  </si>
  <si>
    <t>Cabo unipolar (cobre) isol. HEPR - ench .EVA- 0.6/1KV 16mm2 - Verde - amarelo</t>
  </si>
  <si>
    <t>Condulete Alumínio encaixe tipo X 3/4" referente tipo XPW-20 - poliwetzel</t>
  </si>
  <si>
    <t>Conector terminal (unidut conico) para eletroduto 3/4" de aço com porca</t>
  </si>
  <si>
    <t>Curva (longa) 90º ferro galvanizado  3/4"</t>
  </si>
  <si>
    <t>Disjuntor bipolar termomagnético (220 V/127 V) - norma DIN - Curva C20A - 5 kA</t>
  </si>
  <si>
    <t>Disjuntor bipolar termomagnético (220 V/127 V) - norma DIN - Curva C25A - 5 kA</t>
  </si>
  <si>
    <t>Disjuntor bipolar termomagnético (220 V/127 V) - norma DIN - Curva C32A - 5 kA</t>
  </si>
  <si>
    <t>Disjuntor monopolar termomagnético - norma DIN - Curva C 32 A</t>
  </si>
  <si>
    <t>Disjuntor monopolar termomagnético - norma DIN - Curva C 25 A</t>
  </si>
  <si>
    <t>Disjuntor monopolar termomagnético - norma DIN - Curva C 20 A</t>
  </si>
  <si>
    <t>Disjuntor tripolar termomagnético - norma DIN - 120A industrial</t>
  </si>
  <si>
    <t>Disjuntor tripolar termomagnético - norma DIN - 150A industrial</t>
  </si>
  <si>
    <t>Eletrocalha lisa  tipo C 150x50mm eletrolítica chapa 14 - com tampa e virola,e conexões - Barra 3 metros</t>
  </si>
  <si>
    <t>Eletroduto metálico galvanizado 3/4", vara 3.0 m</t>
  </si>
  <si>
    <t>Fita isolante adesiva antichama em rolo de 20m</t>
  </si>
  <si>
    <t>Gancho longo p/ perfilado 200mm</t>
  </si>
  <si>
    <t xml:space="preserve">Gancho  p/ luminária (curto) 100mm </t>
  </si>
  <si>
    <t>Iluminação de emergência Bloco autônomo - aclaramento Autonomia 3h - 150lm</t>
  </si>
  <si>
    <t>Interruptor 2 tecla paralela</t>
  </si>
  <si>
    <t>Interruptor 1 tecla simples</t>
  </si>
  <si>
    <t>Interruptor 2 teclas simples</t>
  </si>
  <si>
    <t>Interruptor 3 teclas paralela</t>
  </si>
  <si>
    <t>Junção "T" para perfilado 38x38mm</t>
  </si>
  <si>
    <t>Junção "X" para perfilado 38x38mm</t>
  </si>
  <si>
    <t>Junção Interna "I" para perfilado 38x38mm</t>
  </si>
  <si>
    <t>Lâmpada fluorescente Tubular Comum - diam. 26mm 32 W - 6400K</t>
  </si>
  <si>
    <t>Luminária sobrepor p/ fluoresc. tubular de auto rendimento 2x32 W</t>
  </si>
  <si>
    <t>Luva ferro galvanizado eletrolítico leve 3/4" (unidute reto)</t>
  </si>
  <si>
    <t>Mão Francesa Reforçada para eletrocalha 300 mm</t>
  </si>
  <si>
    <t>Parafuso Aço Chumbador Parabolt 3/8" X 75MM 16x150mm</t>
  </si>
  <si>
    <t>Parafuso Cabeça Lentilha, porca e arruelas</t>
  </si>
  <si>
    <t>Parafuso fenda galvan. cab. panela 4,8x45mm autoatarrachante</t>
  </si>
  <si>
    <t>Parafuso galvan. cab. sext. 3/8"x2.1/2" rosca total WW</t>
  </si>
  <si>
    <t>Perfilado liso com tampa,  aba virada 38x38mm chapa 16, comprimento 6 metros</t>
  </si>
  <si>
    <t>Porca sextavada galvan. 1/4"</t>
  </si>
  <si>
    <t>Quadro distribuição sobrepor p/48 disj., Barr. trif. p/200A, mais disj. geral.</t>
  </si>
  <si>
    <t>Reator eletrônico p/ lâmpadas fluorescentes 2x32W</t>
  </si>
  <si>
    <t>Saída lateral p/ eletroduto de 3/4", em perfilado 38x38mm</t>
  </si>
  <si>
    <t>Saída para Perfilado 38x38 mm em eletrocalha</t>
  </si>
  <si>
    <t>Tampa alumínio para caixa condulete de 3/4" - tomadas</t>
  </si>
  <si>
    <t>Tampa alumínio para caixa condulete de 3/4" - Interruptor</t>
  </si>
  <si>
    <t>Tirante rosqueado 1/4", barra de 3cm</t>
  </si>
  <si>
    <t>Tomada hexagonal (NBR 14136) 2P+T 20A - VERMELHA</t>
  </si>
  <si>
    <t>Tomada hexagonal (NBR 14136) 2P+T 20A - PRETA</t>
  </si>
  <si>
    <t>Conjunto caixa tomada e espelho 4x4 dupla função, modelo pedestal ref.  Juval</t>
  </si>
  <si>
    <t>cento</t>
  </si>
  <si>
    <t>Telefonia e Lógica</t>
  </si>
  <si>
    <t>Braçadeira galvanizada c/ cunha p/ eletroduto metalico 1"</t>
  </si>
  <si>
    <t>Bucha de nylon S8</t>
  </si>
  <si>
    <t>Cabo UTP Cat6</t>
  </si>
  <si>
    <t>Condulete aluminio encaixe tipo X 1"</t>
  </si>
  <si>
    <t>Tomada RJ45 Gigalan Cat.6 GigaLan Premium REF: FURUKAWA (inclusive etiquetas)</t>
  </si>
  <si>
    <t>Conector terminal (unidut conico) para eletroduto 1" de aço com porca</t>
  </si>
  <si>
    <t>Curva 90º ferro galvanizado 1"</t>
  </si>
  <si>
    <t>Eletrocalha lisa  tipo C 200x50mm chapa 14 - com tampa e virola, inclusive conexão</t>
  </si>
  <si>
    <t xml:space="preserve">m </t>
  </si>
  <si>
    <t>Eletrocalha lisa  tipo C 100x50mm chapa 14 - com tampa e virola, inclusive conexão</t>
  </si>
  <si>
    <t>Eletroduto galvanizado, vara 3,0m 1"</t>
  </si>
  <si>
    <t>Gancho curto para perfilado 100 mm</t>
  </si>
  <si>
    <t>Luva ferro galvanizado eletrolítico encaixe 1" (unidute reto)</t>
  </si>
  <si>
    <t>Parafuso Cabeça Lentilha, porca e arruelas p/ eletrocalha.</t>
  </si>
  <si>
    <t>Perfilado liso com tampa,  aba virada 38x38mm chapa 16, barra de 6,0m</t>
  </si>
  <si>
    <t xml:space="preserve">Saída lateral -  perfilado 38x38mm p/ eletroduto  1" </t>
  </si>
  <si>
    <t>Saida para perfilado 38x38 mm em eletrocalha (acoplamento)</t>
  </si>
  <si>
    <t>Tampa alumínio p/ condulete 1" p/ 2 pontos RJ45</t>
  </si>
  <si>
    <t>Tirante rosqueado de 1/4" barra de 3 m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</si>
  <si>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</si>
  <si>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</si>
  <si>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</si>
  <si>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</si>
  <si>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</si>
  <si>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</si>
  <si>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</si>
  <si>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</si>
  <si>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</si>
  <si>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</si>
  <si>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</si>
  <si>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</si>
  <si>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</si>
  <si>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</si>
  <si>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</si>
  <si>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</si>
  <si>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</si>
  <si>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</si>
  <si>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</si>
  <si>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</si>
  <si>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</si>
  <si>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</si>
  <si>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</si>
  <si>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</si>
  <si>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</si>
  <si>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</si>
  <si>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</si>
  <si>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</si>
  <si>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</si>
  <si>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</si>
  <si>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</si>
  <si>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</si>
  <si>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</si>
  <si>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</si>
  <si>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</si>
  <si>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</si>
  <si>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</si>
  <si>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</si>
  <si>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</si>
  <si>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</si>
  <si>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</si>
  <si>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</si>
  <si>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</si>
  <si>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</si>
  <si>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</si>
  <si>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</si>
  <si>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</si>
  <si>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</si>
  <si>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</si>
  <si>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</si>
  <si>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</si>
  <si>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</si>
  <si>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</si>
  <si>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</si>
  <si>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</si>
  <si>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</si>
  <si>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</si>
  <si>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7.66</t>
  </si>
  <si>
    <t>7.67</t>
  </si>
  <si>
    <t>7.68</t>
  </si>
  <si>
    <t>7.69</t>
  </si>
  <si>
    <t>7.70</t>
  </si>
  <si>
    <t>7.71</t>
  </si>
  <si>
    <t>7.72</t>
  </si>
  <si>
    <t>7.73</t>
  </si>
  <si>
    <t>7.74</t>
  </si>
  <si>
    <t>7.75</t>
  </si>
  <si>
    <t>7.76</t>
  </si>
  <si>
    <t>7.77</t>
  </si>
  <si>
    <t>7.78</t>
  </si>
  <si>
    <t>7.79</t>
  </si>
  <si>
    <t>7.80</t>
  </si>
  <si>
    <t>7.81</t>
  </si>
  <si>
    <t>7.82</t>
  </si>
  <si>
    <t>7.83</t>
  </si>
  <si>
    <t>7.84</t>
  </si>
  <si>
    <t>7.85</t>
  </si>
  <si>
    <t>7.86</t>
  </si>
  <si>
    <t>7.87</t>
  </si>
  <si>
    <t>7.88</t>
  </si>
  <si>
    <t>7.89</t>
  </si>
  <si>
    <t>7.90</t>
  </si>
  <si>
    <t>7.91</t>
  </si>
  <si>
    <t>7.92</t>
  </si>
  <si>
    <t>7.93</t>
  </si>
  <si>
    <t>7.94</t>
  </si>
  <si>
    <t>7.95</t>
  </si>
  <si>
    <t>7.96</t>
  </si>
  <si>
    <t>7.97</t>
  </si>
  <si>
    <t>7.98</t>
  </si>
  <si>
    <t>14.6</t>
  </si>
  <si>
    <t>Ar condicionado 48.000 Btu's 220v (equipamento, instalação, mão de obra e suporte)</t>
  </si>
  <si>
    <t>14.7</t>
  </si>
  <si>
    <t>14.8</t>
  </si>
  <si>
    <t>Ar condicionado 60.000 Btu's 220v (equipamento, instalação, mão de obra e suporte)</t>
  </si>
  <si>
    <t>Ar condicionado 12.000 Btu's 220v (equipamento, instalação, mão de obra e suporte)</t>
  </si>
  <si>
    <t>Ar condicionado 7.000 Btu's 220v (equipamento, instalação, mão de obra e suporte)</t>
  </si>
  <si>
    <t>Vaso Sanitário Dual Flux c/ cx. Acoplada  Ø = ¾"</t>
  </si>
  <si>
    <t>Gesso e requadrações (paredes internas + tetos)</t>
  </si>
  <si>
    <t>Divisória naval tipo colmeia c/ vidros lisos incolor de # = 4,0mm</t>
  </si>
  <si>
    <t>4.3</t>
  </si>
  <si>
    <t>ETAPAS</t>
  </si>
  <si>
    <t xml:space="preserve">INSERIR NESSAS LINHAS  - CABECALHO COM LOGO E DADOS DA EMPRESA </t>
  </si>
  <si>
    <t>INSERIR NESSAS LINHAS  - DATA, NOME E 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</si>
</sst>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/>
      <right/>
      <top style="double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/>
      <top style="thin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double"/>
      <top/>
      <bottom style="thin"/>
    </border>
    <border>
      <left/>
      <right style="double"/>
      <top style="thin"/>
      <bottom style="thin"/>
    </border>
    <border>
      <left style="medium"/>
      <right style="medium"/>
      <top style="double"/>
      <bottom style="medium"/>
    </border>
    <border>
      <left style="double"/>
      <right style="thin"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5" fontId="2" fillId="0" borderId="0" applyFont="0" applyFill="0" applyBorder="0" applyAlignment="0" applyProtection="0"/>
  </cellStyleXfs>
  <cellXfs count="31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/>
    </xf>
    <xf numFmtId="0" fontId="47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8" fillId="0" borderId="12" xfId="49" applyFont="1" applyFill="1" applyBorder="1">
      <alignment/>
      <protection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46" fillId="0" borderId="14" xfId="0" applyFont="1" applyBorder="1" applyAlignment="1">
      <alignment horizontal="center"/>
    </xf>
    <xf numFmtId="10" fontId="48" fillId="0" borderId="12" xfId="0" applyNumberFormat="1" applyFont="1" applyBorder="1" applyAlignment="1">
      <alignment horizontal="center"/>
    </xf>
    <xf numFmtId="10" fontId="49" fillId="0" borderId="14" xfId="0" applyNumberFormat="1" applyFont="1" applyBorder="1" applyAlignment="1">
      <alignment horizontal="center"/>
    </xf>
    <xf numFmtId="10" fontId="49" fillId="0" borderId="0" xfId="0" applyNumberFormat="1" applyFont="1" applyAlignment="1">
      <alignment horizontal="center"/>
    </xf>
    <xf numFmtId="4" fontId="48" fillId="0" borderId="10" xfId="0" applyNumberFormat="1" applyFont="1" applyBorder="1" applyAlignment="1">
      <alignment horizontal="center"/>
    </xf>
    <xf numFmtId="4" fontId="47" fillId="0" borderId="12" xfId="0" applyNumberFormat="1" applyFont="1" applyBorder="1" applyAlignment="1">
      <alignment/>
    </xf>
    <xf numFmtId="4" fontId="46" fillId="0" borderId="12" xfId="0" applyNumberFormat="1" applyFont="1" applyBorder="1" applyAlignment="1">
      <alignment/>
    </xf>
    <xf numFmtId="4" fontId="46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166" fontId="47" fillId="0" borderId="12" xfId="0" applyNumberFormat="1" applyFont="1" applyBorder="1" applyAlignment="1">
      <alignment horizontal="center"/>
    </xf>
    <xf numFmtId="166" fontId="46" fillId="0" borderId="14" xfId="0" applyNumberFormat="1" applyFont="1" applyBorder="1" applyAlignment="1">
      <alignment horizontal="center"/>
    </xf>
    <xf numFmtId="0" fontId="3" fillId="0" borderId="12" xfId="49" applyFont="1" applyBorder="1">
      <alignment/>
      <protection/>
    </xf>
    <xf numFmtId="0" fontId="46" fillId="0" borderId="12" xfId="49" applyFont="1" applyBorder="1" applyAlignment="1">
      <alignment horizontal="left"/>
      <protection/>
    </xf>
    <xf numFmtId="0" fontId="4" fillId="0" borderId="12" xfId="49" applyFont="1" applyBorder="1" applyAlignment="1">
      <alignment horizontal="center"/>
      <protection/>
    </xf>
    <xf numFmtId="166" fontId="4" fillId="0" borderId="12" xfId="49" applyNumberFormat="1" applyFont="1" applyBorder="1" applyAlignment="1">
      <alignment horizontal="center"/>
      <protection/>
    </xf>
    <xf numFmtId="4" fontId="4" fillId="0" borderId="12" xfId="49" applyNumberFormat="1" applyFont="1" applyBorder="1" applyAlignment="1">
      <alignment horizontal="right"/>
      <protection/>
    </xf>
    <xf numFmtId="0" fontId="4" fillId="0" borderId="12" xfId="49" applyFont="1" applyBorder="1">
      <alignment/>
      <protection/>
    </xf>
    <xf numFmtId="0" fontId="4" fillId="0" borderId="12" xfId="49" applyFont="1" applyFill="1" applyBorder="1">
      <alignment/>
      <protection/>
    </xf>
    <xf numFmtId="166" fontId="4" fillId="0" borderId="12" xfId="49" applyNumberFormat="1" applyFont="1" applyFill="1" applyBorder="1" applyAlignment="1">
      <alignment horizontal="center"/>
      <protection/>
    </xf>
    <xf numFmtId="4" fontId="4" fillId="0" borderId="12" xfId="49" applyNumberFormat="1" applyFont="1" applyFill="1" applyBorder="1" applyAlignment="1">
      <alignment horizontal="right"/>
      <protection/>
    </xf>
    <xf numFmtId="0" fontId="3" fillId="0" borderId="12" xfId="49" applyFont="1" applyFill="1" applyBorder="1">
      <alignment/>
      <protection/>
    </xf>
    <xf numFmtId="0" fontId="4" fillId="0" borderId="12" xfId="49" applyFont="1" applyFill="1" applyBorder="1" applyAlignment="1">
      <alignment horizontal="center"/>
      <protection/>
    </xf>
    <xf numFmtId="0" fontId="3" fillId="0" borderId="12" xfId="49" applyFont="1" applyFill="1" applyBorder="1" applyAlignment="1">
      <alignment horizontal="center"/>
      <protection/>
    </xf>
    <xf numFmtId="166" fontId="3" fillId="0" borderId="12" xfId="49" applyNumberFormat="1" applyFont="1" applyFill="1" applyBorder="1" applyAlignment="1">
      <alignment horizontal="center"/>
      <protection/>
    </xf>
    <xf numFmtId="4" fontId="3" fillId="0" borderId="12" xfId="49" applyNumberFormat="1" applyFont="1" applyFill="1" applyBorder="1" applyAlignment="1">
      <alignment horizontal="right"/>
      <protection/>
    </xf>
    <xf numFmtId="0" fontId="4" fillId="0" borderId="12" xfId="49" applyFont="1" applyBorder="1" applyAlignment="1">
      <alignment/>
      <protection/>
    </xf>
    <xf numFmtId="0" fontId="4" fillId="0" borderId="12" xfId="49" applyFont="1" applyFill="1" applyBorder="1" applyAlignment="1">
      <alignment/>
      <protection/>
    </xf>
    <xf numFmtId="0" fontId="3" fillId="0" borderId="12" xfId="49" applyFont="1" applyBorder="1" applyAlignment="1">
      <alignment/>
      <protection/>
    </xf>
    <xf numFmtId="0" fontId="3" fillId="0" borderId="12" xfId="49" applyFont="1" applyFill="1" applyBorder="1" applyAlignment="1">
      <alignment/>
      <protection/>
    </xf>
    <xf numFmtId="2" fontId="4" fillId="0" borderId="12" xfId="49" applyNumberFormat="1" applyFont="1" applyBorder="1">
      <alignment/>
      <protection/>
    </xf>
    <xf numFmtId="10" fontId="5" fillId="0" borderId="12" xfId="49" applyNumberFormat="1" applyFont="1" applyFill="1" applyBorder="1" applyAlignment="1">
      <alignment horizontal="center"/>
      <protection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166" fontId="46" fillId="0" borderId="0" xfId="0" applyNumberFormat="1" applyFont="1" applyBorder="1" applyAlignment="1">
      <alignment horizontal="center"/>
    </xf>
    <xf numFmtId="4" fontId="46" fillId="0" borderId="0" xfId="0" applyNumberFormat="1" applyFont="1" applyBorder="1" applyAlignment="1">
      <alignment/>
    </xf>
    <xf numFmtId="10" fontId="49" fillId="0" borderId="0" xfId="0" applyNumberFormat="1" applyFont="1" applyBorder="1" applyAlignment="1">
      <alignment horizontal="center"/>
    </xf>
    <xf numFmtId="4" fontId="46" fillId="0" borderId="15" xfId="0" applyNumberFormat="1" applyFont="1" applyBorder="1" applyAlignment="1">
      <alignment/>
    </xf>
    <xf numFmtId="166" fontId="46" fillId="0" borderId="15" xfId="0" applyNumberFormat="1" applyFont="1" applyBorder="1" applyAlignment="1">
      <alignment horizontal="center"/>
    </xf>
    <xf numFmtId="10" fontId="49" fillId="0" borderId="15" xfId="0" applyNumberFormat="1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5" xfId="0" applyFont="1" applyBorder="1" applyAlignment="1">
      <alignment/>
    </xf>
    <xf numFmtId="0" fontId="47" fillId="0" borderId="0" xfId="0" applyFont="1" applyAlignment="1">
      <alignment/>
    </xf>
    <xf numFmtId="166" fontId="0" fillId="0" borderId="0" xfId="0" applyNumberForma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2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/>
    </xf>
    <xf numFmtId="166" fontId="46" fillId="0" borderId="12" xfId="0" applyNumberFormat="1" applyFont="1" applyBorder="1" applyAlignment="1">
      <alignment horizontal="center"/>
    </xf>
    <xf numFmtId="10" fontId="48" fillId="0" borderId="10" xfId="0" applyNumberFormat="1" applyFont="1" applyBorder="1" applyAlignment="1">
      <alignment horizontal="center"/>
    </xf>
    <xf numFmtId="4" fontId="46" fillId="0" borderId="12" xfId="0" applyNumberFormat="1" applyFont="1" applyBorder="1" applyAlignment="1">
      <alignment horizontal="right"/>
    </xf>
    <xf numFmtId="0" fontId="3" fillId="0" borderId="0" xfId="49" applyFont="1" applyBorder="1" applyAlignment="1">
      <alignment horizontal="center"/>
      <protection/>
    </xf>
    <xf numFmtId="4" fontId="46" fillId="0" borderId="0" xfId="0" applyNumberFormat="1" applyFont="1" applyBorder="1" applyAlignment="1">
      <alignment horizontal="center"/>
    </xf>
    <xf numFmtId="4" fontId="47" fillId="0" borderId="12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49" fontId="47" fillId="0" borderId="18" xfId="0" applyNumberFormat="1" applyFont="1" applyBorder="1" applyAlignment="1">
      <alignment horizontal="center"/>
    </xf>
    <xf numFmtId="49" fontId="47" fillId="0" borderId="19" xfId="0" applyNumberFormat="1" applyFont="1" applyBorder="1" applyAlignment="1">
      <alignment horizontal="center"/>
    </xf>
    <xf numFmtId="49" fontId="3" fillId="0" borderId="18" xfId="49" applyNumberFormat="1" applyFont="1" applyBorder="1" applyAlignment="1">
      <alignment horizontal="center"/>
      <protection/>
    </xf>
    <xf numFmtId="49" fontId="3" fillId="0" borderId="18" xfId="49" applyNumberFormat="1" applyFont="1" applyFill="1" applyBorder="1" applyAlignment="1">
      <alignment horizontal="center"/>
      <protection/>
    </xf>
    <xf numFmtId="49" fontId="47" fillId="0" borderId="0" xfId="0" applyNumberFormat="1" applyFont="1" applyBorder="1" applyAlignment="1">
      <alignment horizontal="center"/>
    </xf>
    <xf numFmtId="49" fontId="50" fillId="0" borderId="0" xfId="0" applyNumberFormat="1" applyFont="1" applyAlignment="1">
      <alignment horizontal="center"/>
    </xf>
    <xf numFmtId="4" fontId="46" fillId="0" borderId="12" xfId="0" applyNumberFormat="1" applyFont="1" applyBorder="1" applyAlignment="1">
      <alignment horizontal="center"/>
    </xf>
    <xf numFmtId="9" fontId="46" fillId="0" borderId="12" xfId="0" applyNumberFormat="1" applyFont="1" applyBorder="1" applyAlignment="1">
      <alignment horizontal="center"/>
    </xf>
    <xf numFmtId="9" fontId="47" fillId="0" borderId="18" xfId="0" applyNumberFormat="1" applyFont="1" applyBorder="1" applyAlignment="1">
      <alignment horizontal="center"/>
    </xf>
    <xf numFmtId="4" fontId="47" fillId="0" borderId="18" xfId="0" applyNumberFormat="1" applyFont="1" applyBorder="1" applyAlignment="1">
      <alignment horizontal="center"/>
    </xf>
    <xf numFmtId="4" fontId="4" fillId="0" borderId="12" xfId="49" applyNumberFormat="1" applyFont="1" applyBorder="1" applyAlignment="1">
      <alignment horizontal="center"/>
      <protection/>
    </xf>
    <xf numFmtId="4" fontId="46" fillId="0" borderId="14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4" fontId="3" fillId="0" borderId="12" xfId="49" applyNumberFormat="1" applyFont="1" applyBorder="1" applyAlignment="1">
      <alignment horizontal="center"/>
      <protection/>
    </xf>
    <xf numFmtId="4" fontId="4" fillId="0" borderId="12" xfId="49" applyNumberFormat="1" applyFont="1" applyFill="1" applyBorder="1" applyAlignment="1">
      <alignment horizontal="center"/>
      <protection/>
    </xf>
    <xf numFmtId="4" fontId="3" fillId="0" borderId="12" xfId="49" applyNumberFormat="1" applyFont="1" applyFill="1" applyBorder="1" applyAlignment="1">
      <alignment horizontal="center"/>
      <protection/>
    </xf>
    <xf numFmtId="4" fontId="0" fillId="0" borderId="0" xfId="0" applyNumberFormat="1" applyAlignment="1">
      <alignment horizontal="center"/>
    </xf>
    <xf numFmtId="4" fontId="46" fillId="0" borderId="20" xfId="0" applyNumberFormat="1" applyFont="1" applyBorder="1" applyAlignment="1">
      <alignment horizontal="center"/>
    </xf>
    <xf numFmtId="10" fontId="46" fillId="0" borderId="12" xfId="0" applyNumberFormat="1" applyFont="1" applyBorder="1" applyAlignment="1">
      <alignment horizontal="center"/>
    </xf>
    <xf numFmtId="10" fontId="47" fillId="0" borderId="12" xfId="0" applyNumberFormat="1" applyFont="1" applyBorder="1" applyAlignment="1">
      <alignment horizontal="center"/>
    </xf>
    <xf numFmtId="10" fontId="46" fillId="0" borderId="14" xfId="0" applyNumberFormat="1" applyFont="1" applyBorder="1" applyAlignment="1">
      <alignment horizontal="center"/>
    </xf>
    <xf numFmtId="10" fontId="47" fillId="0" borderId="10" xfId="0" applyNumberFormat="1" applyFont="1" applyBorder="1" applyAlignment="1">
      <alignment horizontal="center"/>
    </xf>
    <xf numFmtId="10" fontId="4" fillId="0" borderId="12" xfId="49" applyNumberFormat="1" applyFont="1" applyBorder="1" applyAlignment="1">
      <alignment horizontal="center"/>
      <protection/>
    </xf>
    <xf numFmtId="10" fontId="4" fillId="0" borderId="12" xfId="49" applyNumberFormat="1" applyFont="1" applyFill="1" applyBorder="1" applyAlignment="1">
      <alignment horizontal="center"/>
      <protection/>
    </xf>
    <xf numFmtId="10" fontId="3" fillId="0" borderId="12" xfId="49" applyNumberFormat="1" applyFont="1" applyFill="1" applyBorder="1" applyAlignment="1">
      <alignment horizontal="center"/>
      <protection/>
    </xf>
    <xf numFmtId="10" fontId="46" fillId="0" borderId="0" xfId="0" applyNumberFormat="1" applyFont="1" applyBorder="1" applyAlignment="1">
      <alignment horizontal="center"/>
    </xf>
    <xf numFmtId="10" fontId="46" fillId="0" borderId="0" xfId="0" applyNumberFormat="1" applyFont="1" applyAlignment="1">
      <alignment horizontal="center"/>
    </xf>
    <xf numFmtId="4" fontId="47" fillId="0" borderId="0" xfId="0" applyNumberFormat="1" applyFont="1" applyAlignment="1">
      <alignment/>
    </xf>
    <xf numFmtId="0" fontId="47" fillId="0" borderId="15" xfId="0" applyFont="1" applyBorder="1" applyAlignment="1">
      <alignment horizontal="center"/>
    </xf>
    <xf numFmtId="0" fontId="47" fillId="0" borderId="15" xfId="0" applyFont="1" applyBorder="1" applyAlignment="1">
      <alignment/>
    </xf>
    <xf numFmtId="4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9" fontId="47" fillId="0" borderId="10" xfId="0" applyNumberFormat="1" applyFont="1" applyBorder="1" applyAlignment="1">
      <alignment horizontal="center"/>
    </xf>
    <xf numFmtId="4" fontId="46" fillId="0" borderId="0" xfId="0" applyNumberFormat="1" applyFont="1" applyBorder="1" applyAlignment="1">
      <alignment horizontal="center"/>
    </xf>
    <xf numFmtId="4" fontId="46" fillId="0" borderId="0" xfId="0" applyNumberFormat="1" applyFont="1" applyAlignment="1">
      <alignment horizontal="center"/>
    </xf>
    <xf numFmtId="166" fontId="48" fillId="0" borderId="10" xfId="0" applyNumberFormat="1" applyFont="1" applyBorder="1" applyAlignment="1">
      <alignment horizontal="center"/>
    </xf>
    <xf numFmtId="0" fontId="8" fillId="0" borderId="12" xfId="49" applyFont="1" applyFill="1" applyBorder="1" applyAlignment="1">
      <alignment/>
      <protection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/>
    </xf>
    <xf numFmtId="0" fontId="47" fillId="0" borderId="21" xfId="0" applyFont="1" applyBorder="1" applyAlignment="1">
      <alignment horizontal="center"/>
    </xf>
    <xf numFmtId="4" fontId="4" fillId="0" borderId="17" xfId="49" applyNumberFormat="1" applyFont="1" applyFill="1" applyBorder="1" applyAlignment="1">
      <alignment horizontal="center"/>
      <protection/>
    </xf>
    <xf numFmtId="4" fontId="46" fillId="0" borderId="17" xfId="0" applyNumberFormat="1" applyFont="1" applyBorder="1" applyAlignment="1">
      <alignment horizontal="center"/>
    </xf>
    <xf numFmtId="9" fontId="47" fillId="0" borderId="23" xfId="0" applyNumberFormat="1" applyFont="1" applyBorder="1" applyAlignment="1">
      <alignment horizontal="center"/>
    </xf>
    <xf numFmtId="4" fontId="4" fillId="0" borderId="22" xfId="49" applyNumberFormat="1" applyFont="1" applyFill="1" applyBorder="1" applyAlignment="1">
      <alignment horizontal="center"/>
      <protection/>
    </xf>
    <xf numFmtId="4" fontId="46" fillId="0" borderId="22" xfId="0" applyNumberFormat="1" applyFont="1" applyBorder="1" applyAlignment="1">
      <alignment horizontal="center"/>
    </xf>
    <xf numFmtId="9" fontId="47" fillId="0" borderId="24" xfId="0" applyNumberFormat="1" applyFont="1" applyBorder="1" applyAlignment="1">
      <alignment horizontal="center"/>
    </xf>
    <xf numFmtId="4" fontId="4" fillId="0" borderId="17" xfId="49" applyNumberFormat="1" applyFont="1" applyBorder="1" applyAlignment="1">
      <alignment horizontal="center"/>
      <protection/>
    </xf>
    <xf numFmtId="4" fontId="4" fillId="0" borderId="22" xfId="49" applyNumberFormat="1" applyFont="1" applyBorder="1" applyAlignment="1">
      <alignment horizontal="center"/>
      <protection/>
    </xf>
    <xf numFmtId="0" fontId="47" fillId="0" borderId="16" xfId="0" applyFont="1" applyBorder="1" applyAlignment="1">
      <alignment horizontal="center"/>
    </xf>
    <xf numFmtId="0" fontId="3" fillId="0" borderId="17" xfId="49" applyFont="1" applyFill="1" applyBorder="1" applyAlignment="1">
      <alignment/>
      <protection/>
    </xf>
    <xf numFmtId="4" fontId="3" fillId="0" borderId="17" xfId="49" applyNumberFormat="1" applyFont="1" applyFill="1" applyBorder="1" applyAlignment="1">
      <alignment horizontal="center"/>
      <protection/>
    </xf>
    <xf numFmtId="4" fontId="47" fillId="0" borderId="17" xfId="0" applyNumberFormat="1" applyFont="1" applyBorder="1" applyAlignment="1">
      <alignment horizontal="center"/>
    </xf>
    <xf numFmtId="4" fontId="47" fillId="0" borderId="23" xfId="0" applyNumberFormat="1" applyFont="1" applyBorder="1" applyAlignment="1">
      <alignment horizontal="center"/>
    </xf>
    <xf numFmtId="0" fontId="8" fillId="0" borderId="22" xfId="49" applyFont="1" applyFill="1" applyBorder="1" applyAlignment="1">
      <alignment/>
      <protection/>
    </xf>
    <xf numFmtId="4" fontId="3" fillId="0" borderId="22" xfId="49" applyNumberFormat="1" applyFont="1" applyFill="1" applyBorder="1" applyAlignment="1">
      <alignment horizontal="center"/>
      <protection/>
    </xf>
    <xf numFmtId="10" fontId="3" fillId="0" borderId="22" xfId="49" applyNumberFormat="1" applyFont="1" applyFill="1" applyBorder="1" applyAlignment="1">
      <alignment horizontal="center"/>
      <protection/>
    </xf>
    <xf numFmtId="49" fontId="3" fillId="0" borderId="24" xfId="49" applyNumberFormat="1" applyFont="1" applyFill="1" applyBorder="1" applyAlignment="1">
      <alignment horizontal="center"/>
      <protection/>
    </xf>
    <xf numFmtId="0" fontId="47" fillId="0" borderId="25" xfId="0" applyFont="1" applyBorder="1" applyAlignment="1">
      <alignment/>
    </xf>
    <xf numFmtId="0" fontId="47" fillId="0" borderId="25" xfId="0" applyFont="1" applyBorder="1" applyAlignment="1">
      <alignment horizontal="center"/>
    </xf>
    <xf numFmtId="0" fontId="4" fillId="0" borderId="12" xfId="49" applyFont="1" applyBorder="1" applyAlignment="1">
      <alignment horizontal="left"/>
      <protection/>
    </xf>
    <xf numFmtId="166" fontId="47" fillId="0" borderId="10" xfId="0" applyNumberFormat="1" applyFont="1" applyBorder="1" applyAlignment="1">
      <alignment horizontal="center"/>
    </xf>
    <xf numFmtId="0" fontId="46" fillId="0" borderId="12" xfId="0" applyFont="1" applyFill="1" applyBorder="1" applyAlignment="1">
      <alignment/>
    </xf>
    <xf numFmtId="166" fontId="47" fillId="0" borderId="25" xfId="0" applyNumberFormat="1" applyFont="1" applyBorder="1" applyAlignment="1">
      <alignment horizontal="center"/>
    </xf>
    <xf numFmtId="4" fontId="47" fillId="0" borderId="25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6" fillId="0" borderId="14" xfId="0" applyNumberFormat="1" applyFont="1" applyBorder="1" applyAlignment="1">
      <alignment horizontal="right"/>
    </xf>
    <xf numFmtId="0" fontId="4" fillId="0" borderId="26" xfId="0" applyFont="1" applyBorder="1" applyAlignment="1">
      <alignment horizontal="left"/>
    </xf>
    <xf numFmtId="166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166" fontId="4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166" fontId="46" fillId="0" borderId="12" xfId="0" applyNumberFormat="1" applyFont="1" applyFill="1" applyBorder="1" applyAlignment="1">
      <alignment horizontal="center"/>
    </xf>
    <xf numFmtId="0" fontId="47" fillId="0" borderId="0" xfId="0" applyFont="1" applyFill="1" applyAlignment="1">
      <alignment/>
    </xf>
    <xf numFmtId="49" fontId="9" fillId="0" borderId="25" xfId="0" applyNumberFormat="1" applyFont="1" applyBorder="1" applyAlignment="1">
      <alignment horizontal="justify" vertical="justify" wrapText="1"/>
    </xf>
    <xf numFmtId="49" fontId="46" fillId="0" borderId="12" xfId="0" applyNumberFormat="1" applyFont="1" applyBorder="1" applyAlignment="1">
      <alignment horizontal="justify" vertical="justify" wrapText="1"/>
    </xf>
    <xf numFmtId="49" fontId="46" fillId="33" borderId="12" xfId="0" applyNumberFormat="1" applyFont="1" applyFill="1" applyBorder="1" applyAlignment="1">
      <alignment horizontal="justify" vertical="justify" wrapText="1"/>
    </xf>
    <xf numFmtId="49" fontId="46" fillId="0" borderId="12" xfId="0" applyNumberFormat="1" applyFont="1" applyFill="1" applyBorder="1" applyAlignment="1">
      <alignment horizontal="justify" vertical="justify" wrapText="1"/>
    </xf>
    <xf numFmtId="0" fontId="46" fillId="0" borderId="12" xfId="0" applyFont="1" applyBorder="1" applyAlignment="1">
      <alignment horizontal="center" vertical="center"/>
    </xf>
    <xf numFmtId="0" fontId="46" fillId="33" borderId="12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 vertical="center"/>
    </xf>
    <xf numFmtId="166" fontId="46" fillId="0" borderId="12" xfId="0" applyNumberFormat="1" applyFont="1" applyBorder="1" applyAlignment="1">
      <alignment horizontal="center" vertical="center"/>
    </xf>
    <xf numFmtId="166" fontId="46" fillId="33" borderId="12" xfId="0" applyNumberFormat="1" applyFont="1" applyFill="1" applyBorder="1" applyAlignment="1">
      <alignment horizontal="center"/>
    </xf>
    <xf numFmtId="166" fontId="46" fillId="33" borderId="12" xfId="0" applyNumberFormat="1" applyFont="1" applyFill="1" applyBorder="1" applyAlignment="1">
      <alignment horizontal="center" vertical="center"/>
    </xf>
    <xf numFmtId="166" fontId="46" fillId="33" borderId="14" xfId="0" applyNumberFormat="1" applyFont="1" applyFill="1" applyBorder="1" applyAlignment="1">
      <alignment horizontal="center"/>
    </xf>
    <xf numFmtId="49" fontId="46" fillId="33" borderId="27" xfId="0" applyNumberFormat="1" applyFont="1" applyFill="1" applyBorder="1" applyAlignment="1">
      <alignment horizontal="justify" vertical="justify" wrapText="1"/>
    </xf>
    <xf numFmtId="0" fontId="46" fillId="33" borderId="12" xfId="0" applyFont="1" applyFill="1" applyBorder="1" applyAlignment="1">
      <alignment horizontal="justify" vertical="justify" wrapText="1"/>
    </xf>
    <xf numFmtId="166" fontId="46" fillId="33" borderId="0" xfId="0" applyNumberFormat="1" applyFont="1" applyFill="1" applyAlignment="1">
      <alignment horizontal="center"/>
    </xf>
    <xf numFmtId="4" fontId="47" fillId="0" borderId="10" xfId="0" applyNumberFormat="1" applyFont="1" applyBorder="1" applyAlignment="1">
      <alignment horizontal="right"/>
    </xf>
    <xf numFmtId="4" fontId="46" fillId="0" borderId="15" xfId="0" applyNumberFormat="1" applyFont="1" applyBorder="1" applyAlignment="1">
      <alignment horizontal="right"/>
    </xf>
    <xf numFmtId="4" fontId="46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48" fillId="0" borderId="0" xfId="0" applyFont="1" applyAlignment="1">
      <alignment horizontal="center"/>
    </xf>
    <xf numFmtId="0" fontId="4" fillId="0" borderId="17" xfId="49" applyFont="1" applyFill="1" applyBorder="1" applyAlignment="1">
      <alignment horizontal="center"/>
      <protection/>
    </xf>
    <xf numFmtId="166" fontId="4" fillId="0" borderId="17" xfId="49" applyNumberFormat="1" applyFont="1" applyFill="1" applyBorder="1" applyAlignment="1">
      <alignment horizontal="center"/>
      <protection/>
    </xf>
    <xf numFmtId="4" fontId="3" fillId="0" borderId="17" xfId="49" applyNumberFormat="1" applyFont="1" applyFill="1" applyBorder="1" applyAlignment="1">
      <alignment horizontal="right"/>
      <protection/>
    </xf>
    <xf numFmtId="0" fontId="3" fillId="0" borderId="22" xfId="49" applyFont="1" applyFill="1" applyBorder="1" applyAlignment="1">
      <alignment horizontal="center"/>
      <protection/>
    </xf>
    <xf numFmtId="166" fontId="3" fillId="0" borderId="22" xfId="49" applyNumberFormat="1" applyFont="1" applyFill="1" applyBorder="1" applyAlignment="1">
      <alignment horizontal="center"/>
      <protection/>
    </xf>
    <xf numFmtId="4" fontId="3" fillId="0" borderId="22" xfId="49" applyNumberFormat="1" applyFont="1" applyFill="1" applyBorder="1" applyAlignment="1">
      <alignment horizontal="right"/>
      <protection/>
    </xf>
    <xf numFmtId="0" fontId="46" fillId="0" borderId="17" xfId="0" applyFont="1" applyBorder="1" applyAlignment="1">
      <alignment horizontal="center"/>
    </xf>
    <xf numFmtId="166" fontId="46" fillId="0" borderId="17" xfId="0" applyNumberFormat="1" applyFont="1" applyBorder="1" applyAlignment="1">
      <alignment horizontal="center"/>
    </xf>
    <xf numFmtId="4" fontId="46" fillId="0" borderId="17" xfId="0" applyNumberFormat="1" applyFont="1" applyBorder="1" applyAlignment="1">
      <alignment horizontal="right"/>
    </xf>
    <xf numFmtId="4" fontId="4" fillId="0" borderId="17" xfId="49" applyNumberFormat="1" applyFont="1" applyFill="1" applyBorder="1" applyAlignment="1">
      <alignment horizontal="right"/>
      <protection/>
    </xf>
    <xf numFmtId="0" fontId="46" fillId="0" borderId="22" xfId="0" applyFont="1" applyBorder="1" applyAlignment="1">
      <alignment horizontal="center"/>
    </xf>
    <xf numFmtId="166" fontId="46" fillId="0" borderId="22" xfId="0" applyNumberFormat="1" applyFont="1" applyBorder="1" applyAlignment="1">
      <alignment horizontal="center"/>
    </xf>
    <xf numFmtId="4" fontId="46" fillId="0" borderId="22" xfId="0" applyNumberFormat="1" applyFont="1" applyBorder="1" applyAlignment="1">
      <alignment horizontal="right"/>
    </xf>
    <xf numFmtId="4" fontId="4" fillId="0" borderId="22" xfId="49" applyNumberFormat="1" applyFont="1" applyFill="1" applyBorder="1" applyAlignment="1">
      <alignment horizontal="right"/>
      <protection/>
    </xf>
    <xf numFmtId="49" fontId="46" fillId="33" borderId="17" xfId="0" applyNumberFormat="1" applyFont="1" applyFill="1" applyBorder="1" applyAlignment="1">
      <alignment horizontal="justify" vertical="justify" wrapText="1"/>
    </xf>
    <xf numFmtId="0" fontId="46" fillId="0" borderId="17" xfId="0" applyFont="1" applyBorder="1" applyAlignment="1">
      <alignment horizontal="center" vertical="center"/>
    </xf>
    <xf numFmtId="166" fontId="46" fillId="33" borderId="17" xfId="0" applyNumberFormat="1" applyFont="1" applyFill="1" applyBorder="1" applyAlignment="1">
      <alignment horizontal="center"/>
    </xf>
    <xf numFmtId="49" fontId="46" fillId="33" borderId="22" xfId="0" applyNumberFormat="1" applyFont="1" applyFill="1" applyBorder="1" applyAlignment="1">
      <alignment horizontal="justify" vertical="justify" wrapText="1"/>
    </xf>
    <xf numFmtId="0" fontId="46" fillId="0" borderId="22" xfId="0" applyFont="1" applyBorder="1" applyAlignment="1">
      <alignment horizontal="center" vertical="center"/>
    </xf>
    <xf numFmtId="166" fontId="46" fillId="33" borderId="22" xfId="0" applyNumberFormat="1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166" fontId="4" fillId="0" borderId="17" xfId="0" applyNumberFormat="1" applyFont="1" applyBorder="1" applyAlignment="1">
      <alignment horizontal="center"/>
    </xf>
    <xf numFmtId="4" fontId="46" fillId="0" borderId="17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  <xf numFmtId="4" fontId="46" fillId="0" borderId="22" xfId="0" applyNumberFormat="1" applyFont="1" applyBorder="1" applyAlignment="1">
      <alignment/>
    </xf>
    <xf numFmtId="4" fontId="3" fillId="0" borderId="25" xfId="49" applyNumberFormat="1" applyFont="1" applyFill="1" applyBorder="1" applyAlignment="1">
      <alignment horizontal="center"/>
      <protection/>
    </xf>
    <xf numFmtId="10" fontId="3" fillId="0" borderId="25" xfId="49" applyNumberFormat="1" applyFont="1" applyFill="1" applyBorder="1" applyAlignment="1">
      <alignment horizontal="center"/>
      <protection/>
    </xf>
    <xf numFmtId="49" fontId="3" fillId="0" borderId="28" xfId="49" applyNumberFormat="1" applyFont="1" applyFill="1" applyBorder="1" applyAlignment="1">
      <alignment horizontal="center"/>
      <protection/>
    </xf>
    <xf numFmtId="4" fontId="4" fillId="0" borderId="25" xfId="49" applyNumberFormat="1" applyFont="1" applyFill="1" applyBorder="1" applyAlignment="1">
      <alignment horizontal="center"/>
      <protection/>
    </xf>
    <xf numFmtId="9" fontId="4" fillId="0" borderId="25" xfId="49" applyNumberFormat="1" applyFont="1" applyFill="1" applyBorder="1" applyAlignment="1">
      <alignment horizontal="center"/>
      <protection/>
    </xf>
    <xf numFmtId="49" fontId="4" fillId="0" borderId="18" xfId="49" applyNumberFormat="1" applyFont="1" applyFill="1" applyBorder="1" applyAlignment="1">
      <alignment horizontal="center"/>
      <protection/>
    </xf>
    <xf numFmtId="9" fontId="4" fillId="0" borderId="12" xfId="49" applyNumberFormat="1" applyFont="1" applyFill="1" applyBorder="1" applyAlignment="1">
      <alignment horizontal="center"/>
      <protection/>
    </xf>
    <xf numFmtId="49" fontId="47" fillId="0" borderId="29" xfId="0" applyNumberFormat="1" applyFont="1" applyBorder="1" applyAlignment="1">
      <alignment horizontal="center"/>
    </xf>
    <xf numFmtId="1" fontId="47" fillId="0" borderId="30" xfId="0" applyNumberFormat="1" applyFont="1" applyBorder="1" applyAlignment="1">
      <alignment horizontal="center"/>
    </xf>
    <xf numFmtId="0" fontId="46" fillId="0" borderId="12" xfId="0" applyFont="1" applyBorder="1" applyAlignment="1">
      <alignment horizontal="left"/>
    </xf>
    <xf numFmtId="0" fontId="47" fillId="0" borderId="11" xfId="0" applyFont="1" applyFill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6" fillId="0" borderId="25" xfId="0" applyFont="1" applyBorder="1" applyAlignment="1">
      <alignment/>
    </xf>
    <xf numFmtId="0" fontId="46" fillId="0" borderId="25" xfId="0" applyFont="1" applyBorder="1" applyAlignment="1">
      <alignment horizontal="center"/>
    </xf>
    <xf numFmtId="166" fontId="46" fillId="0" borderId="25" xfId="0" applyNumberFormat="1" applyFont="1" applyBorder="1" applyAlignment="1">
      <alignment horizontal="center"/>
    </xf>
    <xf numFmtId="4" fontId="4" fillId="0" borderId="25" xfId="49" applyNumberFormat="1" applyFont="1" applyFill="1" applyBorder="1" applyAlignment="1">
      <alignment horizontal="right"/>
      <protection/>
    </xf>
    <xf numFmtId="0" fontId="46" fillId="33" borderId="17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5" fillId="0" borderId="22" xfId="0" applyFont="1" applyBorder="1" applyAlignment="1">
      <alignment/>
    </xf>
    <xf numFmtId="4" fontId="46" fillId="0" borderId="25" xfId="0" applyNumberFormat="1" applyFont="1" applyBorder="1" applyAlignment="1">
      <alignment horizontal="center"/>
    </xf>
    <xf numFmtId="9" fontId="47" fillId="0" borderId="28" xfId="0" applyNumberFormat="1" applyFont="1" applyBorder="1" applyAlignment="1">
      <alignment horizontal="center"/>
    </xf>
    <xf numFmtId="4" fontId="48" fillId="0" borderId="32" xfId="0" applyNumberFormat="1" applyFont="1" applyBorder="1" applyAlignment="1">
      <alignment horizontal="center"/>
    </xf>
    <xf numFmtId="4" fontId="48" fillId="0" borderId="33" xfId="0" applyNumberFormat="1" applyFont="1" applyBorder="1" applyAlignment="1">
      <alignment horizontal="center"/>
    </xf>
    <xf numFmtId="0" fontId="8" fillId="0" borderId="34" xfId="49" applyFont="1" applyFill="1" applyBorder="1" applyAlignment="1">
      <alignment horizontal="left"/>
      <protection/>
    </xf>
    <xf numFmtId="0" fontId="8" fillId="0" borderId="35" xfId="49" applyFont="1" applyFill="1" applyBorder="1" applyAlignment="1">
      <alignment horizontal="left"/>
      <protection/>
    </xf>
    <xf numFmtId="4" fontId="46" fillId="0" borderId="12" xfId="0" applyNumberFormat="1" applyFont="1" applyBorder="1" applyAlignment="1" applyProtection="1">
      <alignment horizontal="right"/>
      <protection locked="0"/>
    </xf>
    <xf numFmtId="4" fontId="46" fillId="0" borderId="12" xfId="0" applyNumberFormat="1" applyFont="1" applyBorder="1" applyAlignment="1" applyProtection="1">
      <alignment/>
      <protection locked="0"/>
    </xf>
    <xf numFmtId="4" fontId="4" fillId="0" borderId="12" xfId="49" applyNumberFormat="1" applyFont="1" applyBorder="1" applyAlignment="1" applyProtection="1">
      <alignment horizontal="right"/>
      <protection locked="0"/>
    </xf>
    <xf numFmtId="4" fontId="4" fillId="0" borderId="12" xfId="49" applyNumberFormat="1" applyFont="1" applyFill="1" applyBorder="1" applyAlignment="1" applyProtection="1">
      <alignment horizontal="right"/>
      <protection locked="0"/>
    </xf>
    <xf numFmtId="4" fontId="4" fillId="0" borderId="12" xfId="49" applyNumberFormat="1" applyFont="1" applyFill="1" applyBorder="1" applyAlignment="1" applyProtection="1">
      <alignment horizontal="right" vertical="center"/>
      <protection locked="0"/>
    </xf>
    <xf numFmtId="4" fontId="46" fillId="0" borderId="12" xfId="0" applyNumberFormat="1" applyFont="1" applyFill="1" applyBorder="1" applyAlignment="1" applyProtection="1">
      <alignment horizontal="right"/>
      <protection locked="0"/>
    </xf>
    <xf numFmtId="4" fontId="46" fillId="0" borderId="17" xfId="0" applyNumberFormat="1" applyFont="1" applyBorder="1" applyAlignment="1" applyProtection="1">
      <alignment horizontal="right"/>
      <protection locked="0"/>
    </xf>
    <xf numFmtId="4" fontId="46" fillId="0" borderId="22" xfId="0" applyNumberFormat="1" applyFont="1" applyBorder="1" applyAlignment="1" applyProtection="1">
      <alignment horizontal="right"/>
      <protection locked="0"/>
    </xf>
    <xf numFmtId="4" fontId="46" fillId="0" borderId="25" xfId="0" applyNumberFormat="1" applyFont="1" applyBorder="1" applyAlignment="1" applyProtection="1">
      <alignment horizontal="right"/>
      <protection locked="0"/>
    </xf>
    <xf numFmtId="4" fontId="4" fillId="0" borderId="12" xfId="0" applyNumberFormat="1" applyFont="1" applyFill="1" applyBorder="1" applyAlignment="1" applyProtection="1">
      <alignment horizontal="right"/>
      <protection locked="0"/>
    </xf>
    <xf numFmtId="4" fontId="4" fillId="0" borderId="36" xfId="0" applyNumberFormat="1" applyFont="1" applyFill="1" applyBorder="1" applyAlignment="1" applyProtection="1">
      <alignment horizontal="right"/>
      <protection locked="0"/>
    </xf>
    <xf numFmtId="4" fontId="10" fillId="0" borderId="12" xfId="45" applyNumberFormat="1" applyFont="1" applyBorder="1" applyAlignment="1" applyProtection="1">
      <alignment horizontal="right" vertical="center"/>
      <protection locked="0"/>
    </xf>
    <xf numFmtId="4" fontId="10" fillId="0" borderId="12" xfId="45" applyNumberFormat="1" applyFont="1" applyBorder="1" applyAlignment="1" applyProtection="1">
      <alignment/>
      <protection locked="0"/>
    </xf>
    <xf numFmtId="4" fontId="10" fillId="33" borderId="12" xfId="45" applyNumberFormat="1" applyFont="1" applyFill="1" applyBorder="1" applyAlignment="1" applyProtection="1">
      <alignment horizontal="right" vertical="center"/>
      <protection locked="0"/>
    </xf>
    <xf numFmtId="4" fontId="10" fillId="33" borderId="12" xfId="45" applyNumberFormat="1" applyFont="1" applyFill="1" applyBorder="1" applyAlignment="1" applyProtection="1">
      <alignment horizontal="right"/>
      <protection locked="0"/>
    </xf>
    <xf numFmtId="4" fontId="10" fillId="33" borderId="27" xfId="45" applyNumberFormat="1" applyFont="1" applyFill="1" applyBorder="1" applyAlignment="1" applyProtection="1">
      <alignment horizontal="right"/>
      <protection locked="0"/>
    </xf>
    <xf numFmtId="4" fontId="10" fillId="33" borderId="17" xfId="45" applyNumberFormat="1" applyFont="1" applyFill="1" applyBorder="1" applyAlignment="1" applyProtection="1">
      <alignment horizontal="right"/>
      <protection locked="0"/>
    </xf>
    <xf numFmtId="4" fontId="10" fillId="0" borderId="17" xfId="45" applyNumberFormat="1" applyFont="1" applyBorder="1" applyAlignment="1" applyProtection="1">
      <alignment/>
      <protection locked="0"/>
    </xf>
    <xf numFmtId="4" fontId="10" fillId="33" borderId="22" xfId="45" applyNumberFormat="1" applyFont="1" applyFill="1" applyBorder="1" applyAlignment="1" applyProtection="1">
      <alignment horizontal="right"/>
      <protection locked="0"/>
    </xf>
    <xf numFmtId="4" fontId="10" fillId="0" borderId="22" xfId="45" applyNumberFormat="1" applyFont="1" applyBorder="1" applyAlignment="1" applyProtection="1">
      <alignment/>
      <protection locked="0"/>
    </xf>
    <xf numFmtId="4" fontId="4" fillId="33" borderId="12" xfId="45" applyNumberFormat="1" applyFont="1" applyFill="1" applyBorder="1" applyAlignment="1" applyProtection="1">
      <alignment horizontal="right" vertical="center" wrapText="1"/>
      <protection locked="0"/>
    </xf>
    <xf numFmtId="4" fontId="10" fillId="33" borderId="27" xfId="45" applyNumberFormat="1" applyFont="1" applyFill="1" applyBorder="1" applyAlignment="1" applyProtection="1">
      <alignment horizontal="right" vertical="center"/>
      <protection locked="0"/>
    </xf>
    <xf numFmtId="4" fontId="46" fillId="33" borderId="14" xfId="45" applyNumberFormat="1" applyFont="1" applyFill="1" applyBorder="1" applyAlignment="1" applyProtection="1">
      <alignment horizontal="right"/>
      <protection locked="0"/>
    </xf>
    <xf numFmtId="4" fontId="10" fillId="33" borderId="12" xfId="45" applyNumberFormat="1" applyFont="1" applyFill="1" applyBorder="1" applyAlignment="1" applyProtection="1">
      <alignment/>
      <protection locked="0"/>
    </xf>
    <xf numFmtId="4" fontId="10" fillId="33" borderId="17" xfId="45" applyNumberFormat="1" applyFont="1" applyFill="1" applyBorder="1" applyAlignment="1" applyProtection="1">
      <alignment horizontal="right" vertical="center"/>
      <protection locked="0"/>
    </xf>
    <xf numFmtId="4" fontId="10" fillId="33" borderId="17" xfId="45" applyNumberFormat="1" applyFont="1" applyFill="1" applyBorder="1" applyAlignment="1" applyProtection="1">
      <alignment/>
      <protection locked="0"/>
    </xf>
    <xf numFmtId="4" fontId="10" fillId="33" borderId="22" xfId="45" applyNumberFormat="1" applyFont="1" applyFill="1" applyBorder="1" applyAlignment="1" applyProtection="1">
      <alignment horizontal="right" vertical="center"/>
      <protection locked="0"/>
    </xf>
    <xf numFmtId="4" fontId="10" fillId="33" borderId="22" xfId="45" applyNumberFormat="1" applyFont="1" applyFill="1" applyBorder="1" applyAlignment="1" applyProtection="1">
      <alignment/>
      <protection locked="0"/>
    </xf>
    <xf numFmtId="4" fontId="10" fillId="33" borderId="37" xfId="45" applyNumberFormat="1" applyFont="1" applyFill="1" applyBorder="1" applyAlignment="1" applyProtection="1">
      <alignment horizontal="right" vertical="center"/>
      <protection locked="0"/>
    </xf>
    <xf numFmtId="4" fontId="10" fillId="33" borderId="38" xfId="45" applyNumberFormat="1" applyFont="1" applyFill="1" applyBorder="1" applyAlignment="1" applyProtection="1">
      <alignment horizontal="right" vertical="center"/>
      <protection locked="0"/>
    </xf>
    <xf numFmtId="4" fontId="4" fillId="0" borderId="17" xfId="49" applyNumberFormat="1" applyFont="1" applyBorder="1" applyAlignment="1" applyProtection="1">
      <alignment horizontal="right"/>
      <protection locked="0"/>
    </xf>
    <xf numFmtId="4" fontId="4" fillId="0" borderId="17" xfId="49" applyNumberFormat="1" applyFont="1" applyFill="1" applyBorder="1" applyAlignment="1" applyProtection="1">
      <alignment horizontal="right"/>
      <protection locked="0"/>
    </xf>
    <xf numFmtId="4" fontId="4" fillId="0" borderId="22" xfId="49" applyNumberFormat="1" applyFont="1" applyBorder="1" applyAlignment="1" applyProtection="1">
      <alignment horizontal="right"/>
      <protection locked="0"/>
    </xf>
    <xf numFmtId="4" fontId="4" fillId="0" borderId="22" xfId="49" applyNumberFormat="1" applyFont="1" applyFill="1" applyBorder="1" applyAlignment="1" applyProtection="1">
      <alignment horizontal="right"/>
      <protection locked="0"/>
    </xf>
    <xf numFmtId="10" fontId="49" fillId="0" borderId="12" xfId="0" applyNumberFormat="1" applyFont="1" applyBorder="1" applyAlignment="1" applyProtection="1">
      <alignment horizontal="center"/>
      <protection locked="0"/>
    </xf>
    <xf numFmtId="10" fontId="48" fillId="0" borderId="12" xfId="0" applyNumberFormat="1" applyFont="1" applyBorder="1" applyAlignment="1" applyProtection="1">
      <alignment horizontal="center"/>
      <protection locked="0"/>
    </xf>
    <xf numFmtId="10" fontId="7" fillId="0" borderId="12" xfId="49" applyNumberFormat="1" applyFont="1" applyFill="1" applyBorder="1" applyAlignment="1" applyProtection="1">
      <alignment horizontal="center"/>
      <protection locked="0"/>
    </xf>
    <xf numFmtId="10" fontId="5" fillId="0" borderId="12" xfId="49" applyNumberFormat="1" applyFont="1" applyFill="1" applyBorder="1" applyAlignment="1" applyProtection="1">
      <alignment horizontal="center"/>
      <protection locked="0"/>
    </xf>
    <xf numFmtId="10" fontId="5" fillId="0" borderId="17" xfId="49" applyNumberFormat="1" applyFont="1" applyFill="1" applyBorder="1" applyAlignment="1" applyProtection="1">
      <alignment horizontal="center"/>
      <protection locked="0"/>
    </xf>
    <xf numFmtId="10" fontId="3" fillId="0" borderId="22" xfId="49" applyNumberFormat="1" applyFont="1" applyFill="1" applyBorder="1" applyAlignment="1" applyProtection="1">
      <alignment horizontal="center"/>
      <protection locked="0"/>
    </xf>
    <xf numFmtId="10" fontId="3" fillId="0" borderId="12" xfId="49" applyNumberFormat="1" applyFont="1" applyFill="1" applyBorder="1" applyAlignment="1" applyProtection="1">
      <alignment horizontal="center"/>
      <protection locked="0"/>
    </xf>
    <xf numFmtId="10" fontId="4" fillId="0" borderId="12" xfId="49" applyNumberFormat="1" applyFont="1" applyFill="1" applyBorder="1" applyAlignment="1" applyProtection="1">
      <alignment horizontal="center"/>
      <protection locked="0"/>
    </xf>
    <xf numFmtId="10" fontId="5" fillId="0" borderId="22" xfId="49" applyNumberFormat="1" applyFont="1" applyFill="1" applyBorder="1" applyAlignment="1" applyProtection="1">
      <alignment horizontal="center"/>
      <protection locked="0"/>
    </xf>
    <xf numFmtId="10" fontId="5" fillId="0" borderId="25" xfId="49" applyNumberFormat="1" applyFont="1" applyFill="1" applyBorder="1" applyAlignment="1" applyProtection="1">
      <alignment horizontal="center"/>
      <protection locked="0"/>
    </xf>
    <xf numFmtId="10" fontId="49" fillId="0" borderId="17" xfId="0" applyNumberFormat="1" applyFont="1" applyBorder="1" applyAlignment="1" applyProtection="1">
      <alignment horizontal="center"/>
      <protection locked="0"/>
    </xf>
    <xf numFmtId="10" fontId="49" fillId="0" borderId="22" xfId="0" applyNumberFormat="1" applyFont="1" applyBorder="1" applyAlignment="1" applyProtection="1">
      <alignment horizontal="center"/>
      <protection locked="0"/>
    </xf>
    <xf numFmtId="10" fontId="5" fillId="0" borderId="12" xfId="49" applyNumberFormat="1" applyFont="1" applyBorder="1" applyAlignment="1" applyProtection="1">
      <alignment horizontal="center"/>
      <protection locked="0"/>
    </xf>
    <xf numFmtId="2" fontId="6" fillId="0" borderId="39" xfId="49" applyNumberFormat="1" applyFont="1" applyBorder="1" applyAlignment="1" applyProtection="1">
      <alignment horizontal="center"/>
      <protection locked="0"/>
    </xf>
    <xf numFmtId="2" fontId="6" fillId="0" borderId="40" xfId="49" applyNumberFormat="1" applyFont="1" applyBorder="1" applyAlignment="1" applyProtection="1">
      <alignment horizontal="center"/>
      <protection locked="0"/>
    </xf>
    <xf numFmtId="2" fontId="6" fillId="0" borderId="41" xfId="49" applyNumberFormat="1" applyFont="1" applyBorder="1" applyAlignment="1" applyProtection="1">
      <alignment horizontal="center"/>
      <protection locked="0"/>
    </xf>
    <xf numFmtId="2" fontId="6" fillId="0" borderId="42" xfId="49" applyNumberFormat="1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166" fontId="46" fillId="0" borderId="0" xfId="0" applyNumberFormat="1" applyFont="1" applyBorder="1" applyAlignment="1" applyProtection="1">
      <alignment horizontal="center"/>
      <protection locked="0"/>
    </xf>
    <xf numFmtId="4" fontId="46" fillId="0" borderId="0" xfId="0" applyNumberFormat="1" applyFont="1" applyBorder="1" applyAlignment="1" applyProtection="1">
      <alignment horizontal="right"/>
      <protection locked="0"/>
    </xf>
    <xf numFmtId="4" fontId="46" fillId="0" borderId="0" xfId="0" applyNumberFormat="1" applyFont="1" applyBorder="1" applyAlignment="1" applyProtection="1">
      <alignment/>
      <protection locked="0"/>
    </xf>
    <xf numFmtId="10" fontId="49" fillId="0" borderId="0" xfId="0" applyNumberFormat="1" applyFont="1" applyBorder="1" applyAlignment="1" applyProtection="1">
      <alignment horizontal="center"/>
      <protection locked="0"/>
    </xf>
    <xf numFmtId="4" fontId="46" fillId="0" borderId="0" xfId="0" applyNumberFormat="1" applyFont="1" applyBorder="1" applyAlignment="1" applyProtection="1">
      <alignment horizontal="center"/>
      <protection locked="0"/>
    </xf>
    <xf numFmtId="4" fontId="46" fillId="0" borderId="0" xfId="0" applyNumberFormat="1" applyFont="1" applyBorder="1" applyAlignment="1" applyProtection="1">
      <alignment horizontal="center"/>
      <protection locked="0"/>
    </xf>
    <xf numFmtId="0" fontId="3" fillId="0" borderId="0" xfId="49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right"/>
      <protection locked="0"/>
    </xf>
    <xf numFmtId="0" fontId="46" fillId="0" borderId="0" xfId="0" applyFont="1" applyAlignment="1" applyProtection="1">
      <alignment/>
      <protection locked="0"/>
    </xf>
    <xf numFmtId="2" fontId="6" fillId="0" borderId="0" xfId="49" applyNumberFormat="1" applyFont="1" applyBorder="1" applyAlignment="1" applyProtection="1">
      <alignment horizontal="center"/>
      <protection locked="0"/>
    </xf>
    <xf numFmtId="2" fontId="6" fillId="0" borderId="43" xfId="49" applyNumberFormat="1" applyFont="1" applyBorder="1" applyAlignment="1" applyProtection="1">
      <alignment horizontal="center"/>
      <protection locked="0"/>
    </xf>
    <xf numFmtId="9" fontId="46" fillId="0" borderId="25" xfId="0" applyNumberFormat="1" applyFont="1" applyBorder="1" applyAlignment="1" applyProtection="1">
      <alignment horizontal="center"/>
      <protection locked="0"/>
    </xf>
    <xf numFmtId="9" fontId="46" fillId="0" borderId="12" xfId="0" applyNumberFormat="1" applyFont="1" applyBorder="1" applyAlignment="1" applyProtection="1">
      <alignment horizontal="center"/>
      <protection locked="0"/>
    </xf>
    <xf numFmtId="4" fontId="4" fillId="0" borderId="12" xfId="49" applyNumberFormat="1" applyFont="1" applyFill="1" applyBorder="1" applyAlignment="1" applyProtection="1">
      <alignment horizontal="center"/>
      <protection locked="0"/>
    </xf>
    <xf numFmtId="4" fontId="4" fillId="0" borderId="12" xfId="49" applyNumberFormat="1" applyFont="1" applyBorder="1" applyAlignment="1" applyProtection="1">
      <alignment horizontal="center"/>
      <protection locked="0"/>
    </xf>
    <xf numFmtId="4" fontId="3" fillId="0" borderId="12" xfId="49" applyNumberFormat="1" applyFont="1" applyBorder="1" applyAlignment="1" applyProtection="1">
      <alignment horizontal="center"/>
      <protection locked="0"/>
    </xf>
    <xf numFmtId="9" fontId="46" fillId="0" borderId="17" xfId="0" applyNumberFormat="1" applyFont="1" applyBorder="1" applyAlignment="1" applyProtection="1">
      <alignment horizontal="center"/>
      <protection locked="0"/>
    </xf>
    <xf numFmtId="9" fontId="46" fillId="0" borderId="22" xfId="0" applyNumberFormat="1" applyFont="1" applyBorder="1" applyAlignment="1" applyProtection="1">
      <alignment horizontal="center"/>
      <protection locked="0"/>
    </xf>
    <xf numFmtId="9" fontId="4" fillId="0" borderId="25" xfId="49" applyNumberFormat="1" applyFont="1" applyFill="1" applyBorder="1" applyAlignment="1" applyProtection="1">
      <alignment horizontal="center"/>
      <protection locked="0"/>
    </xf>
    <xf numFmtId="9" fontId="4" fillId="0" borderId="17" xfId="49" applyNumberFormat="1" applyFont="1" applyFill="1" applyBorder="1" applyAlignment="1" applyProtection="1">
      <alignment horizontal="center"/>
      <protection locked="0"/>
    </xf>
    <xf numFmtId="9" fontId="4" fillId="0" borderId="22" xfId="49" applyNumberFormat="1" applyFont="1" applyFill="1" applyBorder="1" applyAlignment="1" applyProtection="1">
      <alignment horizontal="center"/>
      <protection locked="0"/>
    </xf>
    <xf numFmtId="9" fontId="4" fillId="0" borderId="12" xfId="49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4" fontId="47" fillId="0" borderId="0" xfId="0" applyNumberFormat="1" applyFont="1" applyBorder="1" applyAlignment="1" applyProtection="1">
      <alignment horizontal="center"/>
      <protection locked="0"/>
    </xf>
    <xf numFmtId="10" fontId="47" fillId="0" borderId="0" xfId="0" applyNumberFormat="1" applyFont="1" applyBorder="1" applyAlignment="1" applyProtection="1">
      <alignment horizontal="center"/>
      <protection locked="0"/>
    </xf>
    <xf numFmtId="49" fontId="47" fillId="0" borderId="0" xfId="0" applyNumberFormat="1" applyFont="1" applyBorder="1" applyAlignment="1" applyProtection="1">
      <alignment horizontal="center"/>
      <protection locked="0"/>
    </xf>
    <xf numFmtId="10" fontId="46" fillId="0" borderId="0" xfId="0" applyNumberFormat="1" applyFont="1" applyBorder="1" applyAlignment="1" applyProtection="1">
      <alignment horizontal="center"/>
      <protection locked="0"/>
    </xf>
    <xf numFmtId="4" fontId="46" fillId="0" borderId="0" xfId="0" applyNumberFormat="1" applyFont="1" applyAlignment="1" applyProtection="1">
      <alignment/>
      <protection locked="0"/>
    </xf>
    <xf numFmtId="0" fontId="46" fillId="0" borderId="0" xfId="0" applyFont="1" applyAlignment="1" applyProtection="1">
      <alignment horizontal="center"/>
      <protection locked="0"/>
    </xf>
    <xf numFmtId="2" fontId="3" fillId="0" borderId="39" xfId="0" applyNumberFormat="1" applyFont="1" applyBorder="1" applyAlignment="1" applyProtection="1">
      <alignment horizontal="center"/>
      <protection locked="0"/>
    </xf>
    <xf numFmtId="2" fontId="3" fillId="0" borderId="4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7"/>
  <sheetViews>
    <sheetView tabSelected="1" view="pageBreakPreview" zoomScale="7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F8" sqref="E8:F8"/>
    </sheetView>
  </sheetViews>
  <sheetFormatPr defaultColWidth="9.140625" defaultRowHeight="15"/>
  <cols>
    <col min="1" max="1" width="9.28125" style="8" customWidth="1"/>
    <col min="2" max="2" width="99.7109375" style="0" customWidth="1"/>
    <col min="3" max="3" width="6.7109375" style="8" customWidth="1"/>
    <col min="4" max="4" width="9.7109375" style="58" customWidth="1"/>
    <col min="5" max="5" width="12.7109375" style="171" customWidth="1"/>
    <col min="6" max="6" width="12.7109375" style="24" customWidth="1"/>
    <col min="7" max="7" width="18.7109375" style="24" customWidth="1"/>
    <col min="8" max="8" width="9.7109375" style="19" customWidth="1"/>
    <col min="9" max="9" width="18.7109375" style="24" customWidth="1"/>
  </cols>
  <sheetData>
    <row r="1" spans="1:9" ht="18" customHeight="1">
      <c r="A1" s="273"/>
      <c r="B1" s="274"/>
      <c r="C1" s="274"/>
      <c r="D1" s="274"/>
      <c r="E1" s="274"/>
      <c r="F1" s="274"/>
      <c r="G1" s="274"/>
      <c r="H1" s="274"/>
      <c r="I1" s="274"/>
    </row>
    <row r="2" spans="1:9" ht="18" customHeight="1">
      <c r="A2" s="309" t="s">
        <v>555</v>
      </c>
      <c r="B2" s="310"/>
      <c r="C2" s="310"/>
      <c r="D2" s="310"/>
      <c r="E2" s="310"/>
      <c r="F2" s="310"/>
      <c r="G2" s="310"/>
      <c r="H2" s="310"/>
      <c r="I2" s="310"/>
    </row>
    <row r="3" spans="1:9" ht="18" customHeight="1">
      <c r="A3" s="273"/>
      <c r="B3" s="274"/>
      <c r="C3" s="274"/>
      <c r="D3" s="274"/>
      <c r="E3" s="274"/>
      <c r="F3" s="274"/>
      <c r="G3" s="274"/>
      <c r="H3" s="274"/>
      <c r="I3" s="274"/>
    </row>
    <row r="4" spans="1:9" ht="18" customHeight="1" thickBot="1">
      <c r="A4" s="275"/>
      <c r="B4" s="276"/>
      <c r="C4" s="276"/>
      <c r="D4" s="276"/>
      <c r="E4" s="276"/>
      <c r="F4" s="276"/>
      <c r="G4" s="276"/>
      <c r="H4" s="276"/>
      <c r="I4" s="276"/>
    </row>
    <row r="5" spans="1:9" s="172" customFormat="1" ht="18" customHeight="1" thickBot="1" thickTop="1">
      <c r="A5" s="5" t="s">
        <v>554</v>
      </c>
      <c r="B5" s="5" t="s">
        <v>0</v>
      </c>
      <c r="C5" s="5" t="s">
        <v>1</v>
      </c>
      <c r="D5" s="109" t="s">
        <v>2</v>
      </c>
      <c r="E5" s="20" t="s">
        <v>3</v>
      </c>
      <c r="F5" s="20" t="s">
        <v>4</v>
      </c>
      <c r="G5" s="20" t="s">
        <v>5</v>
      </c>
      <c r="H5" s="67" t="s">
        <v>6</v>
      </c>
      <c r="I5" s="20" t="s">
        <v>7</v>
      </c>
    </row>
    <row r="6" spans="1:9" s="7" customFormat="1" ht="18" customHeight="1" thickTop="1">
      <c r="A6" s="9" t="s">
        <v>8</v>
      </c>
      <c r="B6" s="13" t="s">
        <v>9</v>
      </c>
      <c r="C6" s="11"/>
      <c r="D6" s="25"/>
      <c r="E6" s="138"/>
      <c r="F6" s="21"/>
      <c r="G6" s="21"/>
      <c r="H6" s="17"/>
      <c r="I6" s="21"/>
    </row>
    <row r="7" spans="1:9" s="1" customFormat="1" ht="18" customHeight="1">
      <c r="A7" s="10" t="s">
        <v>74</v>
      </c>
      <c r="B7" s="32" t="s">
        <v>26</v>
      </c>
      <c r="C7" s="29" t="s">
        <v>11</v>
      </c>
      <c r="D7" s="66">
        <v>1</v>
      </c>
      <c r="E7" s="68">
        <v>0</v>
      </c>
      <c r="F7" s="227"/>
      <c r="G7" s="22">
        <f>(E7+F7)*D7</f>
        <v>0</v>
      </c>
      <c r="H7" s="260"/>
      <c r="I7" s="22">
        <f>G7*(1+H7)</f>
        <v>0</v>
      </c>
    </row>
    <row r="8" spans="1:9" s="1" customFormat="1" ht="18" customHeight="1">
      <c r="A8" s="10" t="s">
        <v>75</v>
      </c>
      <c r="B8" s="32" t="s">
        <v>27</v>
      </c>
      <c r="C8" s="29" t="s">
        <v>19</v>
      </c>
      <c r="D8" s="66">
        <v>2</v>
      </c>
      <c r="E8" s="226"/>
      <c r="F8" s="227"/>
      <c r="G8" s="22">
        <f aca="true" t="shared" si="0" ref="G8:G14">(E8+F8)*D8</f>
        <v>0</v>
      </c>
      <c r="H8" s="260"/>
      <c r="I8" s="22">
        <f aca="true" t="shared" si="1" ref="I8:I14">G8*(1+H8)</f>
        <v>0</v>
      </c>
    </row>
    <row r="9" spans="1:9" s="1" customFormat="1" ht="18" customHeight="1">
      <c r="A9" s="10" t="s">
        <v>76</v>
      </c>
      <c r="B9" s="140" t="s">
        <v>236</v>
      </c>
      <c r="C9" s="142" t="s">
        <v>13</v>
      </c>
      <c r="D9" s="141">
        <v>68</v>
      </c>
      <c r="E9" s="68">
        <v>0</v>
      </c>
      <c r="F9" s="227"/>
      <c r="G9" s="22">
        <f t="shared" si="0"/>
        <v>0</v>
      </c>
      <c r="H9" s="260"/>
      <c r="I9" s="22">
        <f t="shared" si="1"/>
        <v>0</v>
      </c>
    </row>
    <row r="10" spans="1:9" s="1" customFormat="1" ht="18" customHeight="1">
      <c r="A10" s="10" t="s">
        <v>77</v>
      </c>
      <c r="B10" s="140" t="s">
        <v>237</v>
      </c>
      <c r="C10" s="142" t="s">
        <v>13</v>
      </c>
      <c r="D10" s="141">
        <v>31</v>
      </c>
      <c r="E10" s="68">
        <v>0</v>
      </c>
      <c r="F10" s="227"/>
      <c r="G10" s="22">
        <f t="shared" si="0"/>
        <v>0</v>
      </c>
      <c r="H10" s="260"/>
      <c r="I10" s="22">
        <f t="shared" si="1"/>
        <v>0</v>
      </c>
    </row>
    <row r="11" spans="1:9" s="61" customFormat="1" ht="18" customHeight="1">
      <c r="A11" s="10" t="s">
        <v>240</v>
      </c>
      <c r="B11" s="140" t="s">
        <v>238</v>
      </c>
      <c r="C11" s="142" t="s">
        <v>246</v>
      </c>
      <c r="D11" s="141">
        <v>11</v>
      </c>
      <c r="E11" s="68">
        <v>0</v>
      </c>
      <c r="F11" s="227"/>
      <c r="G11" s="22">
        <f t="shared" si="0"/>
        <v>0</v>
      </c>
      <c r="H11" s="260"/>
      <c r="I11" s="22">
        <f t="shared" si="1"/>
        <v>0</v>
      </c>
    </row>
    <row r="12" spans="1:9" s="61" customFormat="1" ht="18" customHeight="1">
      <c r="A12" s="10" t="s">
        <v>242</v>
      </c>
      <c r="B12" s="140" t="s">
        <v>239</v>
      </c>
      <c r="C12" s="142" t="s">
        <v>246</v>
      </c>
      <c r="D12" s="141">
        <v>17</v>
      </c>
      <c r="E12" s="68">
        <v>0</v>
      </c>
      <c r="F12" s="227"/>
      <c r="G12" s="22">
        <f t="shared" si="0"/>
        <v>0</v>
      </c>
      <c r="H12" s="260"/>
      <c r="I12" s="22">
        <f t="shared" si="1"/>
        <v>0</v>
      </c>
    </row>
    <row r="13" spans="1:9" s="61" customFormat="1" ht="18" customHeight="1">
      <c r="A13" s="10" t="s">
        <v>244</v>
      </c>
      <c r="B13" s="140" t="s">
        <v>241</v>
      </c>
      <c r="C13" s="142" t="s">
        <v>12</v>
      </c>
      <c r="D13" s="141">
        <v>105</v>
      </c>
      <c r="E13" s="68">
        <v>0</v>
      </c>
      <c r="F13" s="227"/>
      <c r="G13" s="22">
        <f t="shared" si="0"/>
        <v>0</v>
      </c>
      <c r="H13" s="260"/>
      <c r="I13" s="22">
        <f t="shared" si="1"/>
        <v>0</v>
      </c>
    </row>
    <row r="14" spans="1:9" s="61" customFormat="1" ht="18" customHeight="1">
      <c r="A14" s="10" t="s">
        <v>245</v>
      </c>
      <c r="B14" s="140" t="s">
        <v>243</v>
      </c>
      <c r="C14" s="142" t="s">
        <v>13</v>
      </c>
      <c r="D14" s="66">
        <v>130</v>
      </c>
      <c r="E14" s="68">
        <v>0</v>
      </c>
      <c r="F14" s="227"/>
      <c r="G14" s="22">
        <f t="shared" si="0"/>
        <v>0</v>
      </c>
      <c r="H14" s="260"/>
      <c r="I14" s="22">
        <f t="shared" si="1"/>
        <v>0</v>
      </c>
    </row>
    <row r="15" spans="1:9" s="7" customFormat="1" ht="18" customHeight="1">
      <c r="A15" s="9"/>
      <c r="B15" s="27" t="s">
        <v>10</v>
      </c>
      <c r="C15" s="11"/>
      <c r="D15" s="25"/>
      <c r="E15" s="138">
        <f>SUMPRODUCT(E7:E14,D7:D14)</f>
        <v>0</v>
      </c>
      <c r="F15" s="21">
        <f>SUMPRODUCT(F7:F14,D7:D14)</f>
        <v>0</v>
      </c>
      <c r="G15" s="21">
        <f>SUM(G7:G14)</f>
        <v>0</v>
      </c>
      <c r="H15" s="261"/>
      <c r="I15" s="21">
        <f>SUM(I7:I14)</f>
        <v>0</v>
      </c>
    </row>
    <row r="16" spans="1:9" s="1" customFormat="1" ht="18" customHeight="1">
      <c r="A16" s="10"/>
      <c r="B16" s="63"/>
      <c r="C16" s="62"/>
      <c r="D16" s="66"/>
      <c r="E16" s="68"/>
      <c r="F16" s="22"/>
      <c r="G16" s="22"/>
      <c r="H16" s="260"/>
      <c r="I16" s="22"/>
    </row>
    <row r="17" spans="1:9" s="61" customFormat="1" ht="18" customHeight="1">
      <c r="A17" s="9" t="s">
        <v>16</v>
      </c>
      <c r="B17" s="12" t="s">
        <v>117</v>
      </c>
      <c r="C17" s="11"/>
      <c r="D17" s="25"/>
      <c r="E17" s="138"/>
      <c r="F17" s="21"/>
      <c r="G17" s="21"/>
      <c r="H17" s="261"/>
      <c r="I17" s="21"/>
    </row>
    <row r="18" spans="1:9" s="61" customFormat="1" ht="18" customHeight="1">
      <c r="A18" s="10" t="s">
        <v>78</v>
      </c>
      <c r="B18" s="41" t="s">
        <v>118</v>
      </c>
      <c r="C18" s="29" t="s">
        <v>119</v>
      </c>
      <c r="D18" s="30">
        <v>6</v>
      </c>
      <c r="E18" s="31">
        <v>0</v>
      </c>
      <c r="F18" s="228"/>
      <c r="G18" s="22">
        <f>(E18+F18)*D18</f>
        <v>0</v>
      </c>
      <c r="H18" s="260"/>
      <c r="I18" s="22">
        <f>G18*(1+H18)</f>
        <v>0</v>
      </c>
    </row>
    <row r="19" spans="1:9" s="61" customFormat="1" ht="18" customHeight="1">
      <c r="A19" s="10" t="s">
        <v>120</v>
      </c>
      <c r="B19" s="133" t="s">
        <v>121</v>
      </c>
      <c r="C19" s="29" t="s">
        <v>119</v>
      </c>
      <c r="D19" s="30">
        <v>6</v>
      </c>
      <c r="E19" s="31">
        <v>0</v>
      </c>
      <c r="F19" s="228"/>
      <c r="G19" s="22">
        <f>(E19+F19)*D19</f>
        <v>0</v>
      </c>
      <c r="H19" s="260"/>
      <c r="I19" s="22">
        <f>G19*(1+H19)</f>
        <v>0</v>
      </c>
    </row>
    <row r="20" spans="1:9" s="61" customFormat="1" ht="18" customHeight="1">
      <c r="A20" s="10" t="s">
        <v>122</v>
      </c>
      <c r="B20" s="133" t="s">
        <v>123</v>
      </c>
      <c r="C20" s="29" t="s">
        <v>119</v>
      </c>
      <c r="D20" s="30">
        <v>6</v>
      </c>
      <c r="E20" s="31">
        <v>0</v>
      </c>
      <c r="F20" s="228"/>
      <c r="G20" s="22">
        <f>(E20+F20)*D20</f>
        <v>0</v>
      </c>
      <c r="H20" s="260"/>
      <c r="I20" s="22">
        <f>G20*(1+H20)</f>
        <v>0</v>
      </c>
    </row>
    <row r="21" spans="1:9" s="61" customFormat="1" ht="18" customHeight="1">
      <c r="A21" s="10" t="s">
        <v>124</v>
      </c>
      <c r="B21" s="133" t="s">
        <v>125</v>
      </c>
      <c r="C21" s="29" t="s">
        <v>119</v>
      </c>
      <c r="D21" s="30">
        <v>6</v>
      </c>
      <c r="E21" s="228"/>
      <c r="F21" s="228"/>
      <c r="G21" s="22">
        <f>(E21+F21)*D21</f>
        <v>0</v>
      </c>
      <c r="H21" s="260"/>
      <c r="I21" s="22">
        <f>G21*(1+H21)</f>
        <v>0</v>
      </c>
    </row>
    <row r="22" spans="1:9" s="61" customFormat="1" ht="18" customHeight="1">
      <c r="A22" s="9"/>
      <c r="B22" s="27" t="s">
        <v>10</v>
      </c>
      <c r="C22" s="11"/>
      <c r="D22" s="25"/>
      <c r="E22" s="138">
        <f>SUMPRODUCT(E18:E21,D18:D21)</f>
        <v>0</v>
      </c>
      <c r="F22" s="21">
        <f>SUMPRODUCT(F18:F21,D18:D21)</f>
        <v>0</v>
      </c>
      <c r="G22" s="21">
        <f>SUM(G18:G21)</f>
        <v>0</v>
      </c>
      <c r="H22" s="261"/>
      <c r="I22" s="21">
        <f>SUM(I18:I21)</f>
        <v>0</v>
      </c>
    </row>
    <row r="23" spans="1:9" s="61" customFormat="1" ht="18" customHeight="1">
      <c r="A23" s="10"/>
      <c r="B23" s="63"/>
      <c r="C23" s="62"/>
      <c r="D23" s="66"/>
      <c r="E23" s="68"/>
      <c r="F23" s="22"/>
      <c r="G23" s="22"/>
      <c r="H23" s="260"/>
      <c r="I23" s="22"/>
    </row>
    <row r="24" spans="1:9" s="7" customFormat="1" ht="18" customHeight="1">
      <c r="A24" s="9" t="s">
        <v>21</v>
      </c>
      <c r="B24" s="110" t="s">
        <v>29</v>
      </c>
      <c r="C24" s="38"/>
      <c r="D24" s="39"/>
      <c r="E24" s="40"/>
      <c r="F24" s="40"/>
      <c r="G24" s="40"/>
      <c r="H24" s="262"/>
      <c r="I24" s="40"/>
    </row>
    <row r="25" spans="1:9" s="7" customFormat="1" ht="18" customHeight="1">
      <c r="A25" s="143" t="s">
        <v>79</v>
      </c>
      <c r="B25" s="32" t="s">
        <v>30</v>
      </c>
      <c r="C25" s="142" t="s">
        <v>12</v>
      </c>
      <c r="D25" s="141">
        <v>150</v>
      </c>
      <c r="E25" s="228"/>
      <c r="F25" s="228"/>
      <c r="G25" s="22">
        <f>(E25+F25)*D25</f>
        <v>0</v>
      </c>
      <c r="H25" s="263"/>
      <c r="I25" s="22">
        <f>G25*(1+H25)</f>
        <v>0</v>
      </c>
    </row>
    <row r="26" spans="1:9" s="60" customFormat="1" ht="18" customHeight="1">
      <c r="A26" s="143" t="s">
        <v>247</v>
      </c>
      <c r="B26" s="144" t="s">
        <v>552</v>
      </c>
      <c r="C26" s="142" t="s">
        <v>12</v>
      </c>
      <c r="D26" s="141">
        <v>280</v>
      </c>
      <c r="E26" s="228"/>
      <c r="F26" s="228"/>
      <c r="G26" s="22">
        <f>(E26+F26)*D26</f>
        <v>0</v>
      </c>
      <c r="H26" s="263"/>
      <c r="I26" s="22">
        <f>G26*(1+H26)</f>
        <v>0</v>
      </c>
    </row>
    <row r="27" spans="1:9" s="7" customFormat="1" ht="18" customHeight="1">
      <c r="A27" s="9"/>
      <c r="B27" s="44" t="s">
        <v>10</v>
      </c>
      <c r="C27" s="37"/>
      <c r="D27" s="34"/>
      <c r="E27" s="40">
        <f>SUMPRODUCT(E25:E26,D25:D26)</f>
        <v>0</v>
      </c>
      <c r="F27" s="40">
        <f>SUMPRODUCT(F25:F26,D25:D26)</f>
        <v>0</v>
      </c>
      <c r="G27" s="40">
        <f>SUM(G25:G26)</f>
        <v>0</v>
      </c>
      <c r="H27" s="263"/>
      <c r="I27" s="40">
        <f>SUM(I25:I26)</f>
        <v>0</v>
      </c>
    </row>
    <row r="28" spans="1:9" s="7" customFormat="1" ht="18" customHeight="1">
      <c r="A28" s="9"/>
      <c r="B28" s="44"/>
      <c r="C28" s="37"/>
      <c r="D28" s="34"/>
      <c r="E28" s="40"/>
      <c r="F28" s="40"/>
      <c r="G28" s="40"/>
      <c r="H28" s="263"/>
      <c r="I28" s="40"/>
    </row>
    <row r="29" spans="1:9" s="7" customFormat="1" ht="18" customHeight="1">
      <c r="A29" s="9" t="s">
        <v>28</v>
      </c>
      <c r="B29" s="110" t="s">
        <v>31</v>
      </c>
      <c r="C29" s="38"/>
      <c r="D29" s="39"/>
      <c r="E29" s="40"/>
      <c r="F29" s="40"/>
      <c r="G29" s="40"/>
      <c r="H29" s="262"/>
      <c r="I29" s="40"/>
    </row>
    <row r="30" spans="1:9" s="7" customFormat="1" ht="18" customHeight="1">
      <c r="A30" s="10" t="s">
        <v>80</v>
      </c>
      <c r="B30" s="32" t="s">
        <v>248</v>
      </c>
      <c r="C30" s="29" t="s">
        <v>12</v>
      </c>
      <c r="D30" s="141">
        <v>750</v>
      </c>
      <c r="E30" s="228"/>
      <c r="F30" s="228"/>
      <c r="G30" s="22">
        <f>(E30+F30)*D30</f>
        <v>0</v>
      </c>
      <c r="H30" s="263"/>
      <c r="I30" s="22">
        <f>G30*(1+H30)</f>
        <v>0</v>
      </c>
    </row>
    <row r="31" spans="1:9" s="7" customFormat="1" ht="18" customHeight="1">
      <c r="A31" s="10" t="s">
        <v>81</v>
      </c>
      <c r="B31" s="32" t="s">
        <v>249</v>
      </c>
      <c r="C31" s="29" t="s">
        <v>12</v>
      </c>
      <c r="D31" s="141">
        <v>300</v>
      </c>
      <c r="E31" s="228"/>
      <c r="F31" s="228"/>
      <c r="G31" s="22">
        <f>(E31+F31)*D31</f>
        <v>0</v>
      </c>
      <c r="H31" s="263"/>
      <c r="I31" s="22">
        <f>G31*(1+H31)</f>
        <v>0</v>
      </c>
    </row>
    <row r="32" spans="1:9" s="7" customFormat="1" ht="18" customHeight="1">
      <c r="A32" s="10" t="s">
        <v>553</v>
      </c>
      <c r="B32" s="32" t="s">
        <v>551</v>
      </c>
      <c r="C32" s="29" t="s">
        <v>12</v>
      </c>
      <c r="D32" s="141">
        <v>1530</v>
      </c>
      <c r="E32" s="228"/>
      <c r="F32" s="228"/>
      <c r="G32" s="22">
        <f>(E32+F32)*D32</f>
        <v>0</v>
      </c>
      <c r="H32" s="263"/>
      <c r="I32" s="22">
        <f>G32*(1+H32)</f>
        <v>0</v>
      </c>
    </row>
    <row r="33" spans="1:9" s="7" customFormat="1" ht="18" customHeight="1">
      <c r="A33" s="10" t="s">
        <v>82</v>
      </c>
      <c r="B33" s="32" t="s">
        <v>32</v>
      </c>
      <c r="C33" s="29" t="s">
        <v>12</v>
      </c>
      <c r="D33" s="141">
        <v>320</v>
      </c>
      <c r="E33" s="228"/>
      <c r="F33" s="228"/>
      <c r="G33" s="22">
        <f>(E33+F33)*D33</f>
        <v>0</v>
      </c>
      <c r="H33" s="263"/>
      <c r="I33" s="22">
        <f>G33*(1+H33)</f>
        <v>0</v>
      </c>
    </row>
    <row r="34" spans="1:9" s="7" customFormat="1" ht="18" customHeight="1">
      <c r="A34" s="9"/>
      <c r="B34" s="44" t="s">
        <v>10</v>
      </c>
      <c r="C34" s="38"/>
      <c r="D34" s="39"/>
      <c r="E34" s="40">
        <f>SUMPRODUCT(E30:E33,D30:D33)</f>
        <v>0</v>
      </c>
      <c r="F34" s="40">
        <f>SUMPRODUCT(F30:F33,D30:D33)</f>
        <v>0</v>
      </c>
      <c r="G34" s="40">
        <f>SUM(G30:G33)</f>
        <v>0</v>
      </c>
      <c r="H34" s="263"/>
      <c r="I34" s="40">
        <f>SUM(I30:I33)</f>
        <v>0</v>
      </c>
    </row>
    <row r="35" spans="1:9" s="153" customFormat="1" ht="18" customHeight="1">
      <c r="A35" s="211"/>
      <c r="B35" s="38"/>
      <c r="C35" s="38"/>
      <c r="D35" s="39"/>
      <c r="E35" s="40"/>
      <c r="F35" s="40"/>
      <c r="G35" s="40"/>
      <c r="H35" s="263"/>
      <c r="I35" s="40"/>
    </row>
    <row r="36" spans="1:9" s="7" customFormat="1" ht="18" customHeight="1">
      <c r="A36" s="9" t="s">
        <v>22</v>
      </c>
      <c r="B36" s="110" t="s">
        <v>33</v>
      </c>
      <c r="C36" s="38"/>
      <c r="D36" s="39"/>
      <c r="E36" s="40"/>
      <c r="F36" s="40"/>
      <c r="G36" s="40"/>
      <c r="H36" s="262"/>
      <c r="I36" s="40"/>
    </row>
    <row r="37" spans="1:9" s="7" customFormat="1" ht="18" customHeight="1">
      <c r="A37" s="10" t="s">
        <v>83</v>
      </c>
      <c r="B37" s="45" t="s">
        <v>34</v>
      </c>
      <c r="C37" s="29" t="s">
        <v>12</v>
      </c>
      <c r="D37" s="141">
        <v>450</v>
      </c>
      <c r="E37" s="229"/>
      <c r="F37" s="229"/>
      <c r="G37" s="22">
        <f aca="true" t="shared" si="2" ref="G37:G46">(E37+F37)*D37</f>
        <v>0</v>
      </c>
      <c r="H37" s="263"/>
      <c r="I37" s="22">
        <f aca="true" t="shared" si="3" ref="I37:I46">G37*(1+H37)</f>
        <v>0</v>
      </c>
    </row>
    <row r="38" spans="1:9" s="7" customFormat="1" ht="18" customHeight="1">
      <c r="A38" s="10" t="s">
        <v>84</v>
      </c>
      <c r="B38" s="45" t="s">
        <v>35</v>
      </c>
      <c r="C38" s="29" t="s">
        <v>12</v>
      </c>
      <c r="D38" s="141">
        <v>450</v>
      </c>
      <c r="E38" s="229"/>
      <c r="F38" s="229"/>
      <c r="G38" s="22">
        <f t="shared" si="2"/>
        <v>0</v>
      </c>
      <c r="H38" s="263"/>
      <c r="I38" s="22">
        <f t="shared" si="3"/>
        <v>0</v>
      </c>
    </row>
    <row r="39" spans="1:9" s="7" customFormat="1" ht="18" customHeight="1">
      <c r="A39" s="10" t="s">
        <v>85</v>
      </c>
      <c r="B39" s="32" t="s">
        <v>36</v>
      </c>
      <c r="C39" s="29" t="s">
        <v>12</v>
      </c>
      <c r="D39" s="141">
        <v>450</v>
      </c>
      <c r="E39" s="230"/>
      <c r="F39" s="230"/>
      <c r="G39" s="22">
        <f t="shared" si="2"/>
        <v>0</v>
      </c>
      <c r="H39" s="263"/>
      <c r="I39" s="22">
        <f t="shared" si="3"/>
        <v>0</v>
      </c>
    </row>
    <row r="40" spans="1:9" s="7" customFormat="1" ht="18" customHeight="1">
      <c r="A40" s="10" t="s">
        <v>86</v>
      </c>
      <c r="B40" s="32" t="s">
        <v>37</v>
      </c>
      <c r="C40" s="29" t="s">
        <v>15</v>
      </c>
      <c r="D40" s="141">
        <v>305</v>
      </c>
      <c r="E40" s="228"/>
      <c r="F40" s="228"/>
      <c r="G40" s="22">
        <f t="shared" si="2"/>
        <v>0</v>
      </c>
      <c r="H40" s="263"/>
      <c r="I40" s="22">
        <f t="shared" si="3"/>
        <v>0</v>
      </c>
    </row>
    <row r="41" spans="1:9" s="60" customFormat="1" ht="18" customHeight="1">
      <c r="A41" s="10" t="s">
        <v>256</v>
      </c>
      <c r="B41" s="145" t="s">
        <v>250</v>
      </c>
      <c r="C41" s="142" t="s">
        <v>19</v>
      </c>
      <c r="D41" s="141">
        <v>1</v>
      </c>
      <c r="E41" s="228"/>
      <c r="F41" s="228"/>
      <c r="G41" s="22">
        <f t="shared" si="2"/>
        <v>0</v>
      </c>
      <c r="H41" s="263"/>
      <c r="I41" s="22">
        <f t="shared" si="3"/>
        <v>0</v>
      </c>
    </row>
    <row r="42" spans="1:9" s="60" customFormat="1" ht="18" customHeight="1">
      <c r="A42" s="10" t="s">
        <v>257</v>
      </c>
      <c r="B42" s="145" t="s">
        <v>251</v>
      </c>
      <c r="C42" s="142" t="s">
        <v>19</v>
      </c>
      <c r="D42" s="141">
        <v>1</v>
      </c>
      <c r="E42" s="228"/>
      <c r="F42" s="228"/>
      <c r="G42" s="22">
        <f t="shared" si="2"/>
        <v>0</v>
      </c>
      <c r="H42" s="263"/>
      <c r="I42" s="22">
        <f t="shared" si="3"/>
        <v>0</v>
      </c>
    </row>
    <row r="43" spans="1:9" s="60" customFormat="1" ht="18" customHeight="1">
      <c r="A43" s="10" t="s">
        <v>258</v>
      </c>
      <c r="B43" s="145" t="s">
        <v>252</v>
      </c>
      <c r="C43" s="142" t="s">
        <v>19</v>
      </c>
      <c r="D43" s="141">
        <v>4</v>
      </c>
      <c r="E43" s="228"/>
      <c r="F43" s="228"/>
      <c r="G43" s="22">
        <f t="shared" si="2"/>
        <v>0</v>
      </c>
      <c r="H43" s="263"/>
      <c r="I43" s="22">
        <f t="shared" si="3"/>
        <v>0</v>
      </c>
    </row>
    <row r="44" spans="1:9" s="60" customFormat="1" ht="18" customHeight="1">
      <c r="A44" s="10" t="s">
        <v>259</v>
      </c>
      <c r="B44" s="145" t="s">
        <v>253</v>
      </c>
      <c r="C44" s="142" t="s">
        <v>19</v>
      </c>
      <c r="D44" s="141">
        <v>2</v>
      </c>
      <c r="E44" s="228"/>
      <c r="F44" s="228"/>
      <c r="G44" s="22">
        <f t="shared" si="2"/>
        <v>0</v>
      </c>
      <c r="H44" s="263"/>
      <c r="I44" s="22">
        <f t="shared" si="3"/>
        <v>0</v>
      </c>
    </row>
    <row r="45" spans="1:9" s="60" customFormat="1" ht="18" customHeight="1">
      <c r="A45" s="10" t="s">
        <v>260</v>
      </c>
      <c r="B45" s="145" t="s">
        <v>254</v>
      </c>
      <c r="C45" s="142" t="s">
        <v>19</v>
      </c>
      <c r="D45" s="141">
        <v>2</v>
      </c>
      <c r="E45" s="228"/>
      <c r="F45" s="228"/>
      <c r="G45" s="22">
        <f t="shared" si="2"/>
        <v>0</v>
      </c>
      <c r="H45" s="263"/>
      <c r="I45" s="22">
        <f t="shared" si="3"/>
        <v>0</v>
      </c>
    </row>
    <row r="46" spans="1:9" s="60" customFormat="1" ht="18" customHeight="1">
      <c r="A46" s="10" t="s">
        <v>261</v>
      </c>
      <c r="B46" s="145" t="s">
        <v>255</v>
      </c>
      <c r="C46" s="142" t="s">
        <v>19</v>
      </c>
      <c r="D46" s="141">
        <v>5</v>
      </c>
      <c r="E46" s="228"/>
      <c r="F46" s="228"/>
      <c r="G46" s="22">
        <f t="shared" si="2"/>
        <v>0</v>
      </c>
      <c r="H46" s="263"/>
      <c r="I46" s="22">
        <f t="shared" si="3"/>
        <v>0</v>
      </c>
    </row>
    <row r="47" spans="1:9" s="7" customFormat="1" ht="18" customHeight="1" thickBot="1">
      <c r="A47" s="122"/>
      <c r="B47" s="123" t="s">
        <v>10</v>
      </c>
      <c r="C47" s="173"/>
      <c r="D47" s="174"/>
      <c r="E47" s="175">
        <f>SUMPRODUCT(E37:E46,D37:D46)</f>
        <v>0</v>
      </c>
      <c r="F47" s="175">
        <f>SUMPRODUCT(F37:F46,D37:D46)</f>
        <v>0</v>
      </c>
      <c r="G47" s="175">
        <f>SUM(G37:G46)</f>
        <v>0</v>
      </c>
      <c r="H47" s="264"/>
      <c r="I47" s="175">
        <f>SUM(I37:I46)</f>
        <v>0</v>
      </c>
    </row>
    <row r="48" spans="1:9" s="7" customFormat="1" ht="18" customHeight="1" thickTop="1">
      <c r="A48" s="113" t="s">
        <v>68</v>
      </c>
      <c r="B48" s="127" t="s">
        <v>38</v>
      </c>
      <c r="C48" s="176"/>
      <c r="D48" s="177"/>
      <c r="E48" s="178"/>
      <c r="F48" s="178"/>
      <c r="G48" s="178"/>
      <c r="H48" s="265"/>
      <c r="I48" s="178"/>
    </row>
    <row r="49" spans="1:9" s="60" customFormat="1" ht="18" customHeight="1">
      <c r="A49" s="9"/>
      <c r="B49" s="131" t="s">
        <v>114</v>
      </c>
      <c r="C49" s="132"/>
      <c r="D49" s="136"/>
      <c r="E49" s="137"/>
      <c r="F49" s="137"/>
      <c r="G49" s="40"/>
      <c r="H49" s="266"/>
      <c r="I49" s="40"/>
    </row>
    <row r="50" spans="1:9" s="60" customFormat="1" ht="18" customHeight="1">
      <c r="A50" s="10" t="s">
        <v>72</v>
      </c>
      <c r="B50" s="63" t="s">
        <v>156</v>
      </c>
      <c r="C50" s="62" t="s">
        <v>19</v>
      </c>
      <c r="D50" s="66">
        <v>12</v>
      </c>
      <c r="E50" s="226"/>
      <c r="F50" s="226"/>
      <c r="G50" s="35">
        <f>D50*(E50+F50)</f>
        <v>0</v>
      </c>
      <c r="H50" s="263"/>
      <c r="I50" s="35">
        <f>G50*(1+H50)</f>
        <v>0</v>
      </c>
    </row>
    <row r="51" spans="1:9" s="60" customFormat="1" ht="18" customHeight="1">
      <c r="A51" s="10" t="s">
        <v>87</v>
      </c>
      <c r="B51" s="63" t="s">
        <v>157</v>
      </c>
      <c r="C51" s="62" t="s">
        <v>19</v>
      </c>
      <c r="D51" s="66">
        <v>13</v>
      </c>
      <c r="E51" s="226"/>
      <c r="F51" s="226"/>
      <c r="G51" s="35">
        <f aca="true" t="shared" si="4" ref="G51:G77">D51*(E51+F51)</f>
        <v>0</v>
      </c>
      <c r="H51" s="263"/>
      <c r="I51" s="35">
        <f aca="true" t="shared" si="5" ref="I51:I77">G51*(1+H51)</f>
        <v>0</v>
      </c>
    </row>
    <row r="52" spans="1:9" s="60" customFormat="1" ht="18" customHeight="1">
      <c r="A52" s="10" t="s">
        <v>88</v>
      </c>
      <c r="B52" s="63" t="s">
        <v>115</v>
      </c>
      <c r="C52" s="62" t="s">
        <v>19</v>
      </c>
      <c r="D52" s="66">
        <v>3</v>
      </c>
      <c r="E52" s="226"/>
      <c r="F52" s="226"/>
      <c r="G52" s="35">
        <f t="shared" si="4"/>
        <v>0</v>
      </c>
      <c r="H52" s="263"/>
      <c r="I52" s="35">
        <f t="shared" si="5"/>
        <v>0</v>
      </c>
    </row>
    <row r="53" spans="1:9" s="60" customFormat="1" ht="18" customHeight="1">
      <c r="A53" s="10" t="s">
        <v>89</v>
      </c>
      <c r="B53" s="135" t="s">
        <v>116</v>
      </c>
      <c r="C53" s="62" t="s">
        <v>19</v>
      </c>
      <c r="D53" s="66">
        <v>10</v>
      </c>
      <c r="E53" s="231"/>
      <c r="F53" s="226"/>
      <c r="G53" s="35">
        <f t="shared" si="4"/>
        <v>0</v>
      </c>
      <c r="H53" s="263"/>
      <c r="I53" s="35">
        <f t="shared" si="5"/>
        <v>0</v>
      </c>
    </row>
    <row r="54" spans="1:9" s="60" customFormat="1" ht="18" customHeight="1">
      <c r="A54" s="10" t="s">
        <v>129</v>
      </c>
      <c r="B54" s="63" t="s">
        <v>39</v>
      </c>
      <c r="C54" s="62" t="s">
        <v>19</v>
      </c>
      <c r="D54" s="66">
        <v>1</v>
      </c>
      <c r="E54" s="226"/>
      <c r="F54" s="226"/>
      <c r="G54" s="35">
        <f t="shared" si="4"/>
        <v>0</v>
      </c>
      <c r="H54" s="263"/>
      <c r="I54" s="35">
        <f t="shared" si="5"/>
        <v>0</v>
      </c>
    </row>
    <row r="55" spans="1:9" s="60" customFormat="1" ht="18" customHeight="1">
      <c r="A55" s="10" t="s">
        <v>130</v>
      </c>
      <c r="B55" s="63" t="s">
        <v>56</v>
      </c>
      <c r="C55" s="62" t="s">
        <v>19</v>
      </c>
      <c r="D55" s="66">
        <v>6</v>
      </c>
      <c r="E55" s="226"/>
      <c r="F55" s="226"/>
      <c r="G55" s="35">
        <f t="shared" si="4"/>
        <v>0</v>
      </c>
      <c r="H55" s="263"/>
      <c r="I55" s="35">
        <f t="shared" si="5"/>
        <v>0</v>
      </c>
    </row>
    <row r="56" spans="1:9" s="60" customFormat="1" ht="18" customHeight="1">
      <c r="A56" s="10" t="s">
        <v>131</v>
      </c>
      <c r="B56" s="63" t="s">
        <v>57</v>
      </c>
      <c r="C56" s="62" t="s">
        <v>19</v>
      </c>
      <c r="D56" s="66">
        <v>17</v>
      </c>
      <c r="E56" s="226"/>
      <c r="F56" s="226"/>
      <c r="G56" s="35">
        <f t="shared" si="4"/>
        <v>0</v>
      </c>
      <c r="H56" s="263"/>
      <c r="I56" s="35">
        <f t="shared" si="5"/>
        <v>0</v>
      </c>
    </row>
    <row r="57" spans="1:9" s="60" customFormat="1" ht="18" customHeight="1">
      <c r="A57" s="10" t="s">
        <v>132</v>
      </c>
      <c r="B57" s="63" t="s">
        <v>58</v>
      </c>
      <c r="C57" s="62" t="s">
        <v>19</v>
      </c>
      <c r="D57" s="66">
        <v>2</v>
      </c>
      <c r="E57" s="226"/>
      <c r="F57" s="226"/>
      <c r="G57" s="35">
        <f t="shared" si="4"/>
        <v>0</v>
      </c>
      <c r="H57" s="263"/>
      <c r="I57" s="35">
        <f t="shared" si="5"/>
        <v>0</v>
      </c>
    </row>
    <row r="58" spans="1:9" s="60" customFormat="1" ht="18" customHeight="1">
      <c r="A58" s="10" t="s">
        <v>133</v>
      </c>
      <c r="B58" s="63" t="s">
        <v>59</v>
      </c>
      <c r="C58" s="62" t="s">
        <v>19</v>
      </c>
      <c r="D58" s="66">
        <v>13</v>
      </c>
      <c r="E58" s="226"/>
      <c r="F58" s="226"/>
      <c r="G58" s="35">
        <f t="shared" si="4"/>
        <v>0</v>
      </c>
      <c r="H58" s="263"/>
      <c r="I58" s="35">
        <f t="shared" si="5"/>
        <v>0</v>
      </c>
    </row>
    <row r="59" spans="1:9" s="60" customFormat="1" ht="18" customHeight="1">
      <c r="A59" s="10" t="s">
        <v>134</v>
      </c>
      <c r="B59" s="63" t="s">
        <v>158</v>
      </c>
      <c r="C59" s="62" t="s">
        <v>19</v>
      </c>
      <c r="D59" s="66">
        <v>3</v>
      </c>
      <c r="E59" s="226"/>
      <c r="F59" s="226"/>
      <c r="G59" s="35">
        <f t="shared" si="4"/>
        <v>0</v>
      </c>
      <c r="H59" s="263"/>
      <c r="I59" s="35">
        <f t="shared" si="5"/>
        <v>0</v>
      </c>
    </row>
    <row r="60" spans="1:9" s="60" customFormat="1" ht="18" customHeight="1">
      <c r="A60" s="10" t="s">
        <v>135</v>
      </c>
      <c r="B60" s="63" t="s">
        <v>159</v>
      </c>
      <c r="C60" s="62" t="s">
        <v>19</v>
      </c>
      <c r="D60" s="66">
        <v>3</v>
      </c>
      <c r="E60" s="226"/>
      <c r="F60" s="226"/>
      <c r="G60" s="35">
        <f t="shared" si="4"/>
        <v>0</v>
      </c>
      <c r="H60" s="263"/>
      <c r="I60" s="35">
        <f t="shared" si="5"/>
        <v>0</v>
      </c>
    </row>
    <row r="61" spans="1:9" s="60" customFormat="1" ht="18" customHeight="1">
      <c r="A61" s="10" t="s">
        <v>136</v>
      </c>
      <c r="B61" s="63" t="s">
        <v>160</v>
      </c>
      <c r="C61" s="62" t="s">
        <v>19</v>
      </c>
      <c r="D61" s="66">
        <v>2</v>
      </c>
      <c r="E61" s="226"/>
      <c r="F61" s="226"/>
      <c r="G61" s="35">
        <f t="shared" si="4"/>
        <v>0</v>
      </c>
      <c r="H61" s="263"/>
      <c r="I61" s="35">
        <f t="shared" si="5"/>
        <v>0</v>
      </c>
    </row>
    <row r="62" spans="1:9" s="60" customFormat="1" ht="18" customHeight="1">
      <c r="A62" s="10" t="s">
        <v>137</v>
      </c>
      <c r="B62" s="63" t="s">
        <v>161</v>
      </c>
      <c r="C62" s="62" t="s">
        <v>19</v>
      </c>
      <c r="D62" s="66">
        <v>13</v>
      </c>
      <c r="E62" s="226"/>
      <c r="F62" s="226"/>
      <c r="G62" s="35">
        <f t="shared" si="4"/>
        <v>0</v>
      </c>
      <c r="H62" s="263"/>
      <c r="I62" s="35">
        <f t="shared" si="5"/>
        <v>0</v>
      </c>
    </row>
    <row r="63" spans="1:9" s="60" customFormat="1" ht="18" customHeight="1">
      <c r="A63" s="10" t="s">
        <v>138</v>
      </c>
      <c r="B63" s="63" t="s">
        <v>162</v>
      </c>
      <c r="C63" s="62" t="s">
        <v>19</v>
      </c>
      <c r="D63" s="66">
        <v>2</v>
      </c>
      <c r="E63" s="226"/>
      <c r="F63" s="226"/>
      <c r="G63" s="35">
        <f t="shared" si="4"/>
        <v>0</v>
      </c>
      <c r="H63" s="263"/>
      <c r="I63" s="35">
        <f t="shared" si="5"/>
        <v>0</v>
      </c>
    </row>
    <row r="64" spans="1:9" s="60" customFormat="1" ht="18" customHeight="1">
      <c r="A64" s="10" t="s">
        <v>139</v>
      </c>
      <c r="B64" s="63" t="s">
        <v>163</v>
      </c>
      <c r="C64" s="62" t="s">
        <v>19</v>
      </c>
      <c r="D64" s="66">
        <v>2</v>
      </c>
      <c r="E64" s="226"/>
      <c r="F64" s="226"/>
      <c r="G64" s="35">
        <f t="shared" si="4"/>
        <v>0</v>
      </c>
      <c r="H64" s="263"/>
      <c r="I64" s="35">
        <f t="shared" si="5"/>
        <v>0</v>
      </c>
    </row>
    <row r="65" spans="1:9" s="60" customFormat="1" ht="18" customHeight="1">
      <c r="A65" s="10" t="s">
        <v>140</v>
      </c>
      <c r="B65" s="63" t="s">
        <v>164</v>
      </c>
      <c r="C65" s="62" t="s">
        <v>19</v>
      </c>
      <c r="D65" s="66">
        <v>7</v>
      </c>
      <c r="E65" s="226"/>
      <c r="F65" s="226"/>
      <c r="G65" s="35">
        <f t="shared" si="4"/>
        <v>0</v>
      </c>
      <c r="H65" s="263"/>
      <c r="I65" s="35">
        <f t="shared" si="5"/>
        <v>0</v>
      </c>
    </row>
    <row r="66" spans="1:9" s="60" customFormat="1" ht="18" customHeight="1">
      <c r="A66" s="10" t="s">
        <v>141</v>
      </c>
      <c r="B66" s="63" t="s">
        <v>165</v>
      </c>
      <c r="C66" s="62" t="s">
        <v>19</v>
      </c>
      <c r="D66" s="66">
        <v>1</v>
      </c>
      <c r="E66" s="226"/>
      <c r="F66" s="226"/>
      <c r="G66" s="35">
        <f t="shared" si="4"/>
        <v>0</v>
      </c>
      <c r="H66" s="263"/>
      <c r="I66" s="35">
        <f t="shared" si="5"/>
        <v>0</v>
      </c>
    </row>
    <row r="67" spans="1:9" s="60" customFormat="1" ht="18" customHeight="1">
      <c r="A67" s="10" t="s">
        <v>142</v>
      </c>
      <c r="B67" s="63" t="s">
        <v>166</v>
      </c>
      <c r="C67" s="62" t="s">
        <v>19</v>
      </c>
      <c r="D67" s="66">
        <v>2</v>
      </c>
      <c r="E67" s="226"/>
      <c r="F67" s="226"/>
      <c r="G67" s="35">
        <f t="shared" si="4"/>
        <v>0</v>
      </c>
      <c r="H67" s="263"/>
      <c r="I67" s="35">
        <f t="shared" si="5"/>
        <v>0</v>
      </c>
    </row>
    <row r="68" spans="1:9" s="60" customFormat="1" ht="18" customHeight="1">
      <c r="A68" s="10" t="s">
        <v>143</v>
      </c>
      <c r="B68" s="63" t="s">
        <v>167</v>
      </c>
      <c r="C68" s="62" t="s">
        <v>19</v>
      </c>
      <c r="D68" s="66">
        <v>1</v>
      </c>
      <c r="E68" s="226"/>
      <c r="F68" s="226"/>
      <c r="G68" s="35">
        <f t="shared" si="4"/>
        <v>0</v>
      </c>
      <c r="H68" s="263"/>
      <c r="I68" s="35">
        <f t="shared" si="5"/>
        <v>0</v>
      </c>
    </row>
    <row r="69" spans="1:9" s="60" customFormat="1" ht="18" customHeight="1">
      <c r="A69" s="10" t="s">
        <v>144</v>
      </c>
      <c r="B69" s="63" t="s">
        <v>168</v>
      </c>
      <c r="C69" s="62" t="s">
        <v>19</v>
      </c>
      <c r="D69" s="66">
        <v>1</v>
      </c>
      <c r="E69" s="226"/>
      <c r="F69" s="226"/>
      <c r="G69" s="35">
        <f t="shared" si="4"/>
        <v>0</v>
      </c>
      <c r="H69" s="263"/>
      <c r="I69" s="35">
        <f t="shared" si="5"/>
        <v>0</v>
      </c>
    </row>
    <row r="70" spans="1:9" s="60" customFormat="1" ht="18" customHeight="1">
      <c r="A70" s="10" t="s">
        <v>145</v>
      </c>
      <c r="B70" s="63" t="s">
        <v>169</v>
      </c>
      <c r="C70" s="62" t="s">
        <v>19</v>
      </c>
      <c r="D70" s="66">
        <v>2.5</v>
      </c>
      <c r="E70" s="226"/>
      <c r="F70" s="226"/>
      <c r="G70" s="35">
        <f t="shared" si="4"/>
        <v>0</v>
      </c>
      <c r="H70" s="263"/>
      <c r="I70" s="35">
        <f t="shared" si="5"/>
        <v>0</v>
      </c>
    </row>
    <row r="71" spans="1:9" s="60" customFormat="1" ht="18" customHeight="1">
      <c r="A71" s="10" t="s">
        <v>200</v>
      </c>
      <c r="B71" s="63" t="s">
        <v>170</v>
      </c>
      <c r="C71" s="62" t="s">
        <v>19</v>
      </c>
      <c r="D71" s="66">
        <v>7.5</v>
      </c>
      <c r="E71" s="226"/>
      <c r="F71" s="226"/>
      <c r="G71" s="35">
        <f t="shared" si="4"/>
        <v>0</v>
      </c>
      <c r="H71" s="263"/>
      <c r="I71" s="35">
        <f t="shared" si="5"/>
        <v>0</v>
      </c>
    </row>
    <row r="72" spans="1:9" s="60" customFormat="1" ht="18" customHeight="1">
      <c r="A72" s="10" t="s">
        <v>201</v>
      </c>
      <c r="B72" s="63" t="s">
        <v>171</v>
      </c>
      <c r="C72" s="62" t="s">
        <v>19</v>
      </c>
      <c r="D72" s="66">
        <v>9.5</v>
      </c>
      <c r="E72" s="226"/>
      <c r="F72" s="226"/>
      <c r="G72" s="35">
        <f t="shared" si="4"/>
        <v>0</v>
      </c>
      <c r="H72" s="263"/>
      <c r="I72" s="35">
        <f t="shared" si="5"/>
        <v>0</v>
      </c>
    </row>
    <row r="73" spans="1:9" s="60" customFormat="1" ht="18" customHeight="1">
      <c r="A73" s="10" t="s">
        <v>202</v>
      </c>
      <c r="B73" s="63" t="s">
        <v>172</v>
      </c>
      <c r="C73" s="62" t="s">
        <v>19</v>
      </c>
      <c r="D73" s="66">
        <v>0.5</v>
      </c>
      <c r="E73" s="226"/>
      <c r="F73" s="226"/>
      <c r="G73" s="35">
        <f t="shared" si="4"/>
        <v>0</v>
      </c>
      <c r="H73" s="263"/>
      <c r="I73" s="35">
        <f t="shared" si="5"/>
        <v>0</v>
      </c>
    </row>
    <row r="74" spans="1:9" s="60" customFormat="1" ht="18" customHeight="1">
      <c r="A74" s="10" t="s">
        <v>203</v>
      </c>
      <c r="B74" s="63" t="s">
        <v>173</v>
      </c>
      <c r="C74" s="62" t="s">
        <v>19</v>
      </c>
      <c r="D74" s="66">
        <v>4</v>
      </c>
      <c r="E74" s="226"/>
      <c r="F74" s="226"/>
      <c r="G74" s="35">
        <f t="shared" si="4"/>
        <v>0</v>
      </c>
      <c r="H74" s="263"/>
      <c r="I74" s="35">
        <f t="shared" si="5"/>
        <v>0</v>
      </c>
    </row>
    <row r="75" spans="1:9" s="60" customFormat="1" ht="18" customHeight="1">
      <c r="A75" s="9"/>
      <c r="B75" s="12" t="s">
        <v>232</v>
      </c>
      <c r="C75" s="11"/>
      <c r="D75" s="25"/>
      <c r="E75" s="138"/>
      <c r="F75" s="138"/>
      <c r="G75" s="40"/>
      <c r="H75" s="262"/>
      <c r="I75" s="40"/>
    </row>
    <row r="76" spans="1:9" s="60" customFormat="1" ht="18" customHeight="1">
      <c r="A76" s="10" t="s">
        <v>204</v>
      </c>
      <c r="B76" s="63" t="s">
        <v>233</v>
      </c>
      <c r="C76" s="62" t="s">
        <v>19</v>
      </c>
      <c r="D76" s="66">
        <v>4</v>
      </c>
      <c r="E76" s="226"/>
      <c r="F76" s="226"/>
      <c r="G76" s="35">
        <f t="shared" si="4"/>
        <v>0</v>
      </c>
      <c r="H76" s="263"/>
      <c r="I76" s="35">
        <f t="shared" si="5"/>
        <v>0</v>
      </c>
    </row>
    <row r="77" spans="1:9" s="60" customFormat="1" ht="18" customHeight="1">
      <c r="A77" s="10" t="s">
        <v>205</v>
      </c>
      <c r="B77" s="63" t="s">
        <v>234</v>
      </c>
      <c r="C77" s="62" t="s">
        <v>14</v>
      </c>
      <c r="D77" s="66">
        <v>1</v>
      </c>
      <c r="E77" s="226"/>
      <c r="F77" s="226"/>
      <c r="G77" s="35">
        <f t="shared" si="4"/>
        <v>0</v>
      </c>
      <c r="H77" s="263"/>
      <c r="I77" s="35">
        <f t="shared" si="5"/>
        <v>0</v>
      </c>
    </row>
    <row r="78" spans="1:9" s="60" customFormat="1" ht="18" customHeight="1">
      <c r="A78" s="9"/>
      <c r="B78" s="12" t="s">
        <v>174</v>
      </c>
      <c r="C78" s="11"/>
      <c r="D78" s="25"/>
      <c r="E78" s="138"/>
      <c r="F78" s="68"/>
      <c r="G78" s="35"/>
      <c r="H78" s="267"/>
      <c r="I78" s="35"/>
    </row>
    <row r="79" spans="1:9" s="60" customFormat="1" ht="18" customHeight="1">
      <c r="A79" s="10" t="s">
        <v>206</v>
      </c>
      <c r="B79" s="63" t="s">
        <v>175</v>
      </c>
      <c r="C79" s="62" t="s">
        <v>19</v>
      </c>
      <c r="D79" s="66">
        <v>2</v>
      </c>
      <c r="E79" s="226"/>
      <c r="F79" s="226"/>
      <c r="G79" s="35">
        <f aca="true" t="shared" si="6" ref="G79:G98">D79*(E79+F79)</f>
        <v>0</v>
      </c>
      <c r="H79" s="263"/>
      <c r="I79" s="35">
        <f aca="true" t="shared" si="7" ref="I79:I98">G79*(1+H79)</f>
        <v>0</v>
      </c>
    </row>
    <row r="80" spans="1:9" s="60" customFormat="1" ht="18" customHeight="1">
      <c r="A80" s="10" t="s">
        <v>207</v>
      </c>
      <c r="B80" s="63" t="s">
        <v>176</v>
      </c>
      <c r="C80" s="62" t="s">
        <v>19</v>
      </c>
      <c r="D80" s="66">
        <v>2</v>
      </c>
      <c r="E80" s="226"/>
      <c r="F80" s="226"/>
      <c r="G80" s="35">
        <f t="shared" si="6"/>
        <v>0</v>
      </c>
      <c r="H80" s="263"/>
      <c r="I80" s="35">
        <f t="shared" si="7"/>
        <v>0</v>
      </c>
    </row>
    <row r="81" spans="1:9" s="60" customFormat="1" ht="18" customHeight="1">
      <c r="A81" s="10" t="s">
        <v>208</v>
      </c>
      <c r="B81" s="63" t="s">
        <v>177</v>
      </c>
      <c r="C81" s="62" t="s">
        <v>19</v>
      </c>
      <c r="D81" s="66">
        <v>36</v>
      </c>
      <c r="E81" s="226"/>
      <c r="F81" s="226"/>
      <c r="G81" s="35">
        <f t="shared" si="6"/>
        <v>0</v>
      </c>
      <c r="H81" s="263"/>
      <c r="I81" s="35">
        <f t="shared" si="7"/>
        <v>0</v>
      </c>
    </row>
    <row r="82" spans="1:9" s="60" customFormat="1" ht="18" customHeight="1">
      <c r="A82" s="10" t="s">
        <v>209</v>
      </c>
      <c r="B82" s="63" t="s">
        <v>178</v>
      </c>
      <c r="C82" s="62" t="s">
        <v>19</v>
      </c>
      <c r="D82" s="66">
        <v>2</v>
      </c>
      <c r="E82" s="226"/>
      <c r="F82" s="226"/>
      <c r="G82" s="35">
        <f t="shared" si="6"/>
        <v>0</v>
      </c>
      <c r="H82" s="263"/>
      <c r="I82" s="35">
        <f t="shared" si="7"/>
        <v>0</v>
      </c>
    </row>
    <row r="83" spans="1:9" s="60" customFormat="1" ht="18" customHeight="1">
      <c r="A83" s="10" t="s">
        <v>210</v>
      </c>
      <c r="B83" s="63" t="s">
        <v>179</v>
      </c>
      <c r="C83" s="62" t="s">
        <v>19</v>
      </c>
      <c r="D83" s="66">
        <v>2</v>
      </c>
      <c r="E83" s="226"/>
      <c r="F83" s="226"/>
      <c r="G83" s="35">
        <f t="shared" si="6"/>
        <v>0</v>
      </c>
      <c r="H83" s="263"/>
      <c r="I83" s="35">
        <f t="shared" si="7"/>
        <v>0</v>
      </c>
    </row>
    <row r="84" spans="1:9" s="60" customFormat="1" ht="18" customHeight="1">
      <c r="A84" s="10" t="s">
        <v>211</v>
      </c>
      <c r="B84" s="63" t="s">
        <v>180</v>
      </c>
      <c r="C84" s="62" t="s">
        <v>19</v>
      </c>
      <c r="D84" s="66">
        <v>2</v>
      </c>
      <c r="E84" s="226"/>
      <c r="F84" s="226"/>
      <c r="G84" s="35">
        <f t="shared" si="6"/>
        <v>0</v>
      </c>
      <c r="H84" s="263"/>
      <c r="I84" s="35">
        <f t="shared" si="7"/>
        <v>0</v>
      </c>
    </row>
    <row r="85" spans="1:9" s="60" customFormat="1" ht="18" customHeight="1">
      <c r="A85" s="10" t="s">
        <v>212</v>
      </c>
      <c r="B85" s="63" t="s">
        <v>181</v>
      </c>
      <c r="C85" s="62" t="s">
        <v>19</v>
      </c>
      <c r="D85" s="66">
        <v>12</v>
      </c>
      <c r="E85" s="226"/>
      <c r="F85" s="226"/>
      <c r="G85" s="35">
        <f t="shared" si="6"/>
        <v>0</v>
      </c>
      <c r="H85" s="263"/>
      <c r="I85" s="35">
        <f t="shared" si="7"/>
        <v>0</v>
      </c>
    </row>
    <row r="86" spans="1:9" s="60" customFormat="1" ht="18" customHeight="1">
      <c r="A86" s="10" t="s">
        <v>213</v>
      </c>
      <c r="B86" s="63" t="s">
        <v>182</v>
      </c>
      <c r="C86" s="62" t="s">
        <v>19</v>
      </c>
      <c r="D86" s="66">
        <v>2</v>
      </c>
      <c r="E86" s="226"/>
      <c r="F86" s="226"/>
      <c r="G86" s="35">
        <f t="shared" si="6"/>
        <v>0</v>
      </c>
      <c r="H86" s="263"/>
      <c r="I86" s="35">
        <f t="shared" si="7"/>
        <v>0</v>
      </c>
    </row>
    <row r="87" spans="1:9" s="60" customFormat="1" ht="18" customHeight="1">
      <c r="A87" s="10" t="s">
        <v>214</v>
      </c>
      <c r="B87" s="63" t="s">
        <v>183</v>
      </c>
      <c r="C87" s="62" t="s">
        <v>19</v>
      </c>
      <c r="D87" s="66">
        <v>8</v>
      </c>
      <c r="E87" s="226"/>
      <c r="F87" s="226"/>
      <c r="G87" s="35">
        <f t="shared" si="6"/>
        <v>0</v>
      </c>
      <c r="H87" s="263"/>
      <c r="I87" s="35">
        <f t="shared" si="7"/>
        <v>0</v>
      </c>
    </row>
    <row r="88" spans="1:9" s="60" customFormat="1" ht="18" customHeight="1">
      <c r="A88" s="10" t="s">
        <v>215</v>
      </c>
      <c r="B88" s="63" t="s">
        <v>184</v>
      </c>
      <c r="C88" s="62" t="s">
        <v>19</v>
      </c>
      <c r="D88" s="66">
        <v>5</v>
      </c>
      <c r="E88" s="226"/>
      <c r="F88" s="226"/>
      <c r="G88" s="35">
        <f t="shared" si="6"/>
        <v>0</v>
      </c>
      <c r="H88" s="263"/>
      <c r="I88" s="35">
        <f t="shared" si="7"/>
        <v>0</v>
      </c>
    </row>
    <row r="89" spans="1:9" s="60" customFormat="1" ht="18" customHeight="1">
      <c r="A89" s="10" t="s">
        <v>216</v>
      </c>
      <c r="B89" s="63" t="s">
        <v>185</v>
      </c>
      <c r="C89" s="62" t="s">
        <v>19</v>
      </c>
      <c r="D89" s="66">
        <v>5</v>
      </c>
      <c r="E89" s="226"/>
      <c r="F89" s="226"/>
      <c r="G89" s="35">
        <f t="shared" si="6"/>
        <v>0</v>
      </c>
      <c r="H89" s="263"/>
      <c r="I89" s="35">
        <f t="shared" si="7"/>
        <v>0</v>
      </c>
    </row>
    <row r="90" spans="1:9" s="153" customFormat="1" ht="18" customHeight="1">
      <c r="A90" s="150" t="s">
        <v>217</v>
      </c>
      <c r="B90" s="135" t="s">
        <v>186</v>
      </c>
      <c r="C90" s="151" t="s">
        <v>19</v>
      </c>
      <c r="D90" s="152">
        <v>1</v>
      </c>
      <c r="E90" s="231"/>
      <c r="F90" s="231"/>
      <c r="G90" s="35">
        <f t="shared" si="6"/>
        <v>0</v>
      </c>
      <c r="H90" s="263"/>
      <c r="I90" s="35">
        <f t="shared" si="7"/>
        <v>0</v>
      </c>
    </row>
    <row r="91" spans="1:9" s="60" customFormat="1" ht="18" customHeight="1">
      <c r="A91" s="10" t="s">
        <v>218</v>
      </c>
      <c r="B91" s="63" t="s">
        <v>187</v>
      </c>
      <c r="C91" s="62" t="s">
        <v>19</v>
      </c>
      <c r="D91" s="66">
        <v>3</v>
      </c>
      <c r="E91" s="226"/>
      <c r="F91" s="226"/>
      <c r="G91" s="35">
        <f t="shared" si="6"/>
        <v>0</v>
      </c>
      <c r="H91" s="263"/>
      <c r="I91" s="35">
        <f t="shared" si="7"/>
        <v>0</v>
      </c>
    </row>
    <row r="92" spans="1:9" s="60" customFormat="1" ht="18" customHeight="1">
      <c r="A92" s="10" t="s">
        <v>219</v>
      </c>
      <c r="B92" s="63" t="s">
        <v>188</v>
      </c>
      <c r="C92" s="62" t="s">
        <v>19</v>
      </c>
      <c r="D92" s="66">
        <v>6.5</v>
      </c>
      <c r="E92" s="226"/>
      <c r="F92" s="226"/>
      <c r="G92" s="35">
        <f t="shared" si="6"/>
        <v>0</v>
      </c>
      <c r="H92" s="263"/>
      <c r="I92" s="35">
        <f t="shared" si="7"/>
        <v>0</v>
      </c>
    </row>
    <row r="93" spans="1:9" s="60" customFormat="1" ht="18" customHeight="1">
      <c r="A93" s="10" t="s">
        <v>220</v>
      </c>
      <c r="B93" s="63" t="s">
        <v>189</v>
      </c>
      <c r="C93" s="62" t="s">
        <v>19</v>
      </c>
      <c r="D93" s="66">
        <v>8</v>
      </c>
      <c r="E93" s="226"/>
      <c r="F93" s="226"/>
      <c r="G93" s="35">
        <f t="shared" si="6"/>
        <v>0</v>
      </c>
      <c r="H93" s="263"/>
      <c r="I93" s="35">
        <f t="shared" si="7"/>
        <v>0</v>
      </c>
    </row>
    <row r="94" spans="1:9" s="60" customFormat="1" ht="18" customHeight="1" thickBot="1">
      <c r="A94" s="64" t="s">
        <v>221</v>
      </c>
      <c r="B94" s="65" t="s">
        <v>190</v>
      </c>
      <c r="C94" s="179" t="s">
        <v>19</v>
      </c>
      <c r="D94" s="180">
        <v>2</v>
      </c>
      <c r="E94" s="232"/>
      <c r="F94" s="232"/>
      <c r="G94" s="182">
        <f t="shared" si="6"/>
        <v>0</v>
      </c>
      <c r="H94" s="264"/>
      <c r="I94" s="182">
        <f t="shared" si="7"/>
        <v>0</v>
      </c>
    </row>
    <row r="95" spans="1:9" s="60" customFormat="1" ht="18" customHeight="1" thickTop="1">
      <c r="A95" s="111" t="s">
        <v>222</v>
      </c>
      <c r="B95" s="112" t="s">
        <v>191</v>
      </c>
      <c r="C95" s="183" t="s">
        <v>19</v>
      </c>
      <c r="D95" s="184">
        <v>2</v>
      </c>
      <c r="E95" s="233"/>
      <c r="F95" s="233"/>
      <c r="G95" s="186">
        <f t="shared" si="6"/>
        <v>0</v>
      </c>
      <c r="H95" s="268"/>
      <c r="I95" s="186">
        <f t="shared" si="7"/>
        <v>0</v>
      </c>
    </row>
    <row r="96" spans="1:9" s="60" customFormat="1" ht="18" customHeight="1">
      <c r="A96" s="212" t="s">
        <v>223</v>
      </c>
      <c r="B96" s="213" t="s">
        <v>192</v>
      </c>
      <c r="C96" s="214" t="s">
        <v>19</v>
      </c>
      <c r="D96" s="215">
        <v>19</v>
      </c>
      <c r="E96" s="234"/>
      <c r="F96" s="234"/>
      <c r="G96" s="216">
        <f t="shared" si="6"/>
        <v>0</v>
      </c>
      <c r="H96" s="269"/>
      <c r="I96" s="216">
        <f t="shared" si="7"/>
        <v>0</v>
      </c>
    </row>
    <row r="97" spans="1:9" s="60" customFormat="1" ht="18" customHeight="1">
      <c r="A97" s="10" t="s">
        <v>224</v>
      </c>
      <c r="B97" s="63" t="s">
        <v>193</v>
      </c>
      <c r="C97" s="62" t="s">
        <v>19</v>
      </c>
      <c r="D97" s="66">
        <v>10</v>
      </c>
      <c r="E97" s="226"/>
      <c r="F97" s="226"/>
      <c r="G97" s="35">
        <f t="shared" si="6"/>
        <v>0</v>
      </c>
      <c r="H97" s="263"/>
      <c r="I97" s="35">
        <f t="shared" si="7"/>
        <v>0</v>
      </c>
    </row>
    <row r="98" spans="1:9" s="60" customFormat="1" ht="18" customHeight="1">
      <c r="A98" s="10" t="s">
        <v>225</v>
      </c>
      <c r="B98" s="63" t="s">
        <v>194</v>
      </c>
      <c r="C98" s="62" t="s">
        <v>19</v>
      </c>
      <c r="D98" s="66">
        <v>3</v>
      </c>
      <c r="E98" s="226"/>
      <c r="F98" s="226"/>
      <c r="G98" s="35">
        <f t="shared" si="6"/>
        <v>0</v>
      </c>
      <c r="H98" s="263"/>
      <c r="I98" s="35">
        <f t="shared" si="7"/>
        <v>0</v>
      </c>
    </row>
    <row r="99" spans="1:9" s="60" customFormat="1" ht="18" customHeight="1">
      <c r="A99" s="9"/>
      <c r="B99" s="12" t="s">
        <v>40</v>
      </c>
      <c r="C99" s="11"/>
      <c r="D99" s="25"/>
      <c r="E99" s="138"/>
      <c r="F99" s="138"/>
      <c r="G99" s="35"/>
      <c r="H99" s="267"/>
      <c r="I99" s="35"/>
    </row>
    <row r="100" spans="1:9" s="60" customFormat="1" ht="18" customHeight="1">
      <c r="A100" s="10" t="s">
        <v>226</v>
      </c>
      <c r="B100" s="28" t="s">
        <v>41</v>
      </c>
      <c r="C100" s="62" t="s">
        <v>19</v>
      </c>
      <c r="D100" s="66">
        <v>1</v>
      </c>
      <c r="E100" s="229"/>
      <c r="F100" s="226"/>
      <c r="G100" s="35">
        <f aca="true" t="shared" si="8" ref="G100:G105">D100*(E100+F100)</f>
        <v>0</v>
      </c>
      <c r="H100" s="263"/>
      <c r="I100" s="35">
        <f aca="true" t="shared" si="9" ref="I100:I105">G100*(1+H100)</f>
        <v>0</v>
      </c>
    </row>
    <row r="101" spans="1:9" s="60" customFormat="1" ht="18" customHeight="1">
      <c r="A101" s="10" t="s">
        <v>227</v>
      </c>
      <c r="B101" s="63" t="s">
        <v>195</v>
      </c>
      <c r="C101" s="62" t="s">
        <v>19</v>
      </c>
      <c r="D101" s="66">
        <v>10</v>
      </c>
      <c r="E101" s="226"/>
      <c r="F101" s="226"/>
      <c r="G101" s="35">
        <f t="shared" si="8"/>
        <v>0</v>
      </c>
      <c r="H101" s="263"/>
      <c r="I101" s="35">
        <f t="shared" si="9"/>
        <v>0</v>
      </c>
    </row>
    <row r="102" spans="1:9" s="60" customFormat="1" ht="18" customHeight="1">
      <c r="A102" s="10" t="s">
        <v>228</v>
      </c>
      <c r="B102" s="63" t="s">
        <v>196</v>
      </c>
      <c r="C102" s="62" t="s">
        <v>19</v>
      </c>
      <c r="D102" s="66">
        <v>1</v>
      </c>
      <c r="E102" s="226"/>
      <c r="F102" s="226"/>
      <c r="G102" s="35">
        <f t="shared" si="8"/>
        <v>0</v>
      </c>
      <c r="H102" s="263"/>
      <c r="I102" s="35">
        <f t="shared" si="9"/>
        <v>0</v>
      </c>
    </row>
    <row r="103" spans="1:9" s="60" customFormat="1" ht="18" customHeight="1">
      <c r="A103" s="10" t="s">
        <v>229</v>
      </c>
      <c r="B103" s="63" t="s">
        <v>197</v>
      </c>
      <c r="C103" s="62" t="s">
        <v>19</v>
      </c>
      <c r="D103" s="66">
        <v>1</v>
      </c>
      <c r="E103" s="226"/>
      <c r="F103" s="226"/>
      <c r="G103" s="35">
        <f t="shared" si="8"/>
        <v>0</v>
      </c>
      <c r="H103" s="263"/>
      <c r="I103" s="35">
        <f t="shared" si="9"/>
        <v>0</v>
      </c>
    </row>
    <row r="104" spans="1:9" s="60" customFormat="1" ht="18" customHeight="1">
      <c r="A104" s="10" t="s">
        <v>230</v>
      </c>
      <c r="B104" s="63" t="s">
        <v>198</v>
      </c>
      <c r="C104" s="62" t="s">
        <v>19</v>
      </c>
      <c r="D104" s="66">
        <v>18</v>
      </c>
      <c r="E104" s="226"/>
      <c r="F104" s="226"/>
      <c r="G104" s="35">
        <f t="shared" si="8"/>
        <v>0</v>
      </c>
      <c r="H104" s="263"/>
      <c r="I104" s="35">
        <f t="shared" si="9"/>
        <v>0</v>
      </c>
    </row>
    <row r="105" spans="1:9" s="60" customFormat="1" ht="18" customHeight="1">
      <c r="A105" s="10" t="s">
        <v>231</v>
      </c>
      <c r="B105" s="63" t="s">
        <v>60</v>
      </c>
      <c r="C105" s="62" t="s">
        <v>19</v>
      </c>
      <c r="D105" s="66">
        <v>5</v>
      </c>
      <c r="E105" s="226"/>
      <c r="F105" s="226"/>
      <c r="G105" s="35">
        <f t="shared" si="8"/>
        <v>0</v>
      </c>
      <c r="H105" s="263"/>
      <c r="I105" s="35">
        <f t="shared" si="9"/>
        <v>0</v>
      </c>
    </row>
    <row r="106" spans="1:9" s="60" customFormat="1" ht="18" customHeight="1">
      <c r="A106" s="9"/>
      <c r="B106" s="12" t="s">
        <v>42</v>
      </c>
      <c r="C106" s="11"/>
      <c r="D106" s="25"/>
      <c r="E106" s="138"/>
      <c r="F106" s="138"/>
      <c r="G106" s="35"/>
      <c r="H106" s="267"/>
      <c r="I106" s="35"/>
    </row>
    <row r="107" spans="1:9" s="60" customFormat="1" ht="18" customHeight="1">
      <c r="A107" s="10" t="s">
        <v>231</v>
      </c>
      <c r="B107" s="63" t="s">
        <v>199</v>
      </c>
      <c r="C107" s="16" t="s">
        <v>19</v>
      </c>
      <c r="D107" s="66">
        <v>1</v>
      </c>
      <c r="E107" s="226"/>
      <c r="F107" s="226"/>
      <c r="G107" s="35">
        <f>D107*(E107+F107)</f>
        <v>0</v>
      </c>
      <c r="H107" s="263"/>
      <c r="I107" s="35">
        <f>G107*(1+H107)</f>
        <v>0</v>
      </c>
    </row>
    <row r="108" spans="1:9" s="60" customFormat="1" ht="18" customHeight="1">
      <c r="A108" s="10" t="s">
        <v>235</v>
      </c>
      <c r="B108" s="15" t="s">
        <v>550</v>
      </c>
      <c r="C108" s="16" t="s">
        <v>19</v>
      </c>
      <c r="D108" s="26">
        <v>2</v>
      </c>
      <c r="E108" s="235"/>
      <c r="F108" s="236"/>
      <c r="G108" s="35">
        <f>D108*(E108+F108)</f>
        <v>0</v>
      </c>
      <c r="H108" s="263"/>
      <c r="I108" s="35">
        <f>G108*(1+H108)</f>
        <v>0</v>
      </c>
    </row>
    <row r="109" spans="1:9" s="7" customFormat="1" ht="18" customHeight="1">
      <c r="A109" s="9"/>
      <c r="B109" s="44" t="s">
        <v>10</v>
      </c>
      <c r="C109" s="37"/>
      <c r="D109" s="34"/>
      <c r="E109" s="40">
        <f>SUMPRODUCT(E50:E108,D50:D108)</f>
        <v>0</v>
      </c>
      <c r="F109" s="40">
        <f>SUMPRODUCT(F50:F108,D50:D108)</f>
        <v>0</v>
      </c>
      <c r="G109" s="40">
        <f>SUM(G50:G108)</f>
        <v>0</v>
      </c>
      <c r="H109" s="263"/>
      <c r="I109" s="40">
        <f>SUM(I50:I108)</f>
        <v>0</v>
      </c>
    </row>
    <row r="110" spans="1:9" s="60" customFormat="1" ht="18" customHeight="1">
      <c r="A110" s="9"/>
      <c r="B110" s="210"/>
      <c r="C110" s="37"/>
      <c r="D110" s="34"/>
      <c r="E110" s="40"/>
      <c r="F110" s="40"/>
      <c r="G110" s="40"/>
      <c r="H110" s="263"/>
      <c r="I110" s="40"/>
    </row>
    <row r="111" spans="1:9" s="60" customFormat="1" ht="18" customHeight="1">
      <c r="A111" s="9" t="s">
        <v>69</v>
      </c>
      <c r="B111" s="44" t="s">
        <v>127</v>
      </c>
      <c r="C111" s="37"/>
      <c r="D111" s="34"/>
      <c r="E111" s="40"/>
      <c r="F111" s="40"/>
      <c r="G111" s="40"/>
      <c r="H111" s="263"/>
      <c r="I111" s="40"/>
    </row>
    <row r="112" spans="1:9" s="60" customFormat="1" ht="18" customHeight="1">
      <c r="A112" s="9"/>
      <c r="B112" s="154" t="s">
        <v>362</v>
      </c>
      <c r="C112" s="37"/>
      <c r="D112" s="34"/>
      <c r="E112" s="40"/>
      <c r="F112" s="40"/>
      <c r="G112" s="40"/>
      <c r="H112" s="263"/>
      <c r="I112" s="40"/>
    </row>
    <row r="113" spans="1:9" s="60" customFormat="1" ht="18" customHeight="1">
      <c r="A113" s="10" t="s">
        <v>70</v>
      </c>
      <c r="B113" s="155" t="s">
        <v>363</v>
      </c>
      <c r="C113" s="158" t="s">
        <v>19</v>
      </c>
      <c r="D113" s="161">
        <v>46</v>
      </c>
      <c r="E113" s="237"/>
      <c r="F113" s="238"/>
      <c r="G113" s="68">
        <f aca="true" t="shared" si="10" ref="G113:G176">(E113+F113)*D113</f>
        <v>0</v>
      </c>
      <c r="H113" s="260"/>
      <c r="I113" s="68">
        <f aca="true" t="shared" si="11" ref="I113:I176">G113*(1+H113)</f>
        <v>0</v>
      </c>
    </row>
    <row r="114" spans="1:9" s="60" customFormat="1" ht="18" customHeight="1">
      <c r="A114" s="10" t="s">
        <v>90</v>
      </c>
      <c r="B114" s="156" t="s">
        <v>364</v>
      </c>
      <c r="C114" s="159" t="s">
        <v>432</v>
      </c>
      <c r="D114" s="162">
        <v>12</v>
      </c>
      <c r="E114" s="239"/>
      <c r="F114" s="238"/>
      <c r="G114" s="68">
        <f t="shared" si="10"/>
        <v>0</v>
      </c>
      <c r="H114" s="260"/>
      <c r="I114" s="68">
        <f t="shared" si="11"/>
        <v>0</v>
      </c>
    </row>
    <row r="115" spans="1:9" s="60" customFormat="1" ht="18" customHeight="1">
      <c r="A115" s="10" t="s">
        <v>91</v>
      </c>
      <c r="B115" s="155" t="s">
        <v>365</v>
      </c>
      <c r="C115" s="62" t="s">
        <v>432</v>
      </c>
      <c r="D115" s="66">
        <v>1</v>
      </c>
      <c r="E115" s="237"/>
      <c r="F115" s="238"/>
      <c r="G115" s="68">
        <f t="shared" si="10"/>
        <v>0</v>
      </c>
      <c r="H115" s="260"/>
      <c r="I115" s="68">
        <f t="shared" si="11"/>
        <v>0</v>
      </c>
    </row>
    <row r="116" spans="1:9" s="60" customFormat="1" ht="18" customHeight="1">
      <c r="A116" s="10" t="s">
        <v>151</v>
      </c>
      <c r="B116" s="156" t="s">
        <v>366</v>
      </c>
      <c r="C116" s="158" t="s">
        <v>19</v>
      </c>
      <c r="D116" s="162">
        <v>266</v>
      </c>
      <c r="E116" s="239"/>
      <c r="F116" s="238"/>
      <c r="G116" s="68">
        <f t="shared" si="10"/>
        <v>0</v>
      </c>
      <c r="H116" s="260"/>
      <c r="I116" s="68">
        <f t="shared" si="11"/>
        <v>0</v>
      </c>
    </row>
    <row r="117" spans="1:9" s="60" customFormat="1" ht="18" customHeight="1">
      <c r="A117" s="10" t="s">
        <v>152</v>
      </c>
      <c r="B117" s="156" t="s">
        <v>367</v>
      </c>
      <c r="C117" s="159" t="s">
        <v>432</v>
      </c>
      <c r="D117" s="162">
        <v>12</v>
      </c>
      <c r="E117" s="240"/>
      <c r="F117" s="238"/>
      <c r="G117" s="68">
        <f t="shared" si="10"/>
        <v>0</v>
      </c>
      <c r="H117" s="260"/>
      <c r="I117" s="68">
        <f t="shared" si="11"/>
        <v>0</v>
      </c>
    </row>
    <row r="118" spans="1:9" s="60" customFormat="1" ht="18" customHeight="1">
      <c r="A118" s="10" t="s">
        <v>153</v>
      </c>
      <c r="B118" s="156" t="s">
        <v>368</v>
      </c>
      <c r="C118" s="159" t="s">
        <v>15</v>
      </c>
      <c r="D118" s="162">
        <v>290</v>
      </c>
      <c r="E118" s="240"/>
      <c r="F118" s="238"/>
      <c r="G118" s="68">
        <f t="shared" si="10"/>
        <v>0</v>
      </c>
      <c r="H118" s="260"/>
      <c r="I118" s="68">
        <f t="shared" si="11"/>
        <v>0</v>
      </c>
    </row>
    <row r="119" spans="1:9" s="60" customFormat="1" ht="18" customHeight="1">
      <c r="A119" s="10" t="s">
        <v>154</v>
      </c>
      <c r="B119" s="156" t="s">
        <v>369</v>
      </c>
      <c r="C119" s="159" t="s">
        <v>15</v>
      </c>
      <c r="D119" s="162">
        <v>170</v>
      </c>
      <c r="E119" s="240"/>
      <c r="F119" s="238"/>
      <c r="G119" s="68">
        <f t="shared" si="10"/>
        <v>0</v>
      </c>
      <c r="H119" s="260"/>
      <c r="I119" s="68">
        <f t="shared" si="11"/>
        <v>0</v>
      </c>
    </row>
    <row r="120" spans="1:9" s="60" customFormat="1" ht="18" customHeight="1">
      <c r="A120" s="10" t="s">
        <v>155</v>
      </c>
      <c r="B120" s="156" t="s">
        <v>370</v>
      </c>
      <c r="C120" s="159" t="s">
        <v>15</v>
      </c>
      <c r="D120" s="162">
        <v>280</v>
      </c>
      <c r="E120" s="240"/>
      <c r="F120" s="238"/>
      <c r="G120" s="68">
        <f t="shared" si="10"/>
        <v>0</v>
      </c>
      <c r="H120" s="260"/>
      <c r="I120" s="68">
        <f t="shared" si="11"/>
        <v>0</v>
      </c>
    </row>
    <row r="121" spans="1:9" s="60" customFormat="1" ht="18" customHeight="1">
      <c r="A121" s="10" t="s">
        <v>453</v>
      </c>
      <c r="B121" s="156" t="s">
        <v>371</v>
      </c>
      <c r="C121" s="159" t="s">
        <v>15</v>
      </c>
      <c r="D121" s="162">
        <v>440</v>
      </c>
      <c r="E121" s="240"/>
      <c r="F121" s="238"/>
      <c r="G121" s="68">
        <f t="shared" si="10"/>
        <v>0</v>
      </c>
      <c r="H121" s="260"/>
      <c r="I121" s="68">
        <f t="shared" si="11"/>
        <v>0</v>
      </c>
    </row>
    <row r="122" spans="1:9" s="60" customFormat="1" ht="18" customHeight="1">
      <c r="A122" s="10" t="s">
        <v>454</v>
      </c>
      <c r="B122" s="156" t="s">
        <v>372</v>
      </c>
      <c r="C122" s="159" t="s">
        <v>15</v>
      </c>
      <c r="D122" s="162">
        <v>150</v>
      </c>
      <c r="E122" s="240"/>
      <c r="F122" s="238"/>
      <c r="G122" s="68">
        <f t="shared" si="10"/>
        <v>0</v>
      </c>
      <c r="H122" s="260"/>
      <c r="I122" s="68">
        <f t="shared" si="11"/>
        <v>0</v>
      </c>
    </row>
    <row r="123" spans="1:9" s="60" customFormat="1" ht="18" customHeight="1">
      <c r="A123" s="10" t="s">
        <v>455</v>
      </c>
      <c r="B123" s="156" t="s">
        <v>373</v>
      </c>
      <c r="C123" s="159" t="s">
        <v>15</v>
      </c>
      <c r="D123" s="162">
        <v>340</v>
      </c>
      <c r="E123" s="240"/>
      <c r="F123" s="238"/>
      <c r="G123" s="68">
        <f t="shared" si="10"/>
        <v>0</v>
      </c>
      <c r="H123" s="260"/>
      <c r="I123" s="68">
        <f t="shared" si="11"/>
        <v>0</v>
      </c>
    </row>
    <row r="124" spans="1:9" s="60" customFormat="1" ht="18" customHeight="1">
      <c r="A124" s="10" t="s">
        <v>456</v>
      </c>
      <c r="B124" s="156" t="s">
        <v>374</v>
      </c>
      <c r="C124" s="159" t="s">
        <v>15</v>
      </c>
      <c r="D124" s="162">
        <v>620</v>
      </c>
      <c r="E124" s="240"/>
      <c r="F124" s="238"/>
      <c r="G124" s="68">
        <f t="shared" si="10"/>
        <v>0</v>
      </c>
      <c r="H124" s="260"/>
      <c r="I124" s="68">
        <f t="shared" si="11"/>
        <v>0</v>
      </c>
    </row>
    <row r="125" spans="1:9" s="60" customFormat="1" ht="18" customHeight="1">
      <c r="A125" s="10" t="s">
        <v>457</v>
      </c>
      <c r="B125" s="156" t="s">
        <v>375</v>
      </c>
      <c r="C125" s="159" t="s">
        <v>15</v>
      </c>
      <c r="D125" s="162">
        <v>700</v>
      </c>
      <c r="E125" s="240"/>
      <c r="F125" s="238"/>
      <c r="G125" s="68">
        <f t="shared" si="10"/>
        <v>0</v>
      </c>
      <c r="H125" s="260"/>
      <c r="I125" s="68">
        <f t="shared" si="11"/>
        <v>0</v>
      </c>
    </row>
    <row r="126" spans="1:9" s="60" customFormat="1" ht="18" customHeight="1">
      <c r="A126" s="10" t="s">
        <v>458</v>
      </c>
      <c r="B126" s="156" t="s">
        <v>376</v>
      </c>
      <c r="C126" s="159" t="s">
        <v>15</v>
      </c>
      <c r="D126" s="162">
        <v>840</v>
      </c>
      <c r="E126" s="240"/>
      <c r="F126" s="238"/>
      <c r="G126" s="68">
        <f t="shared" si="10"/>
        <v>0</v>
      </c>
      <c r="H126" s="260"/>
      <c r="I126" s="68">
        <f t="shared" si="11"/>
        <v>0</v>
      </c>
    </row>
    <row r="127" spans="1:9" s="60" customFormat="1" ht="18" customHeight="1">
      <c r="A127" s="10" t="s">
        <v>459</v>
      </c>
      <c r="B127" s="156" t="s">
        <v>377</v>
      </c>
      <c r="C127" s="62" t="s">
        <v>15</v>
      </c>
      <c r="D127" s="66">
        <v>990</v>
      </c>
      <c r="E127" s="240"/>
      <c r="F127" s="238"/>
      <c r="G127" s="68">
        <f t="shared" si="10"/>
        <v>0</v>
      </c>
      <c r="H127" s="260"/>
      <c r="I127" s="68">
        <f t="shared" si="11"/>
        <v>0</v>
      </c>
    </row>
    <row r="128" spans="1:9" s="60" customFormat="1" ht="18" customHeight="1">
      <c r="A128" s="10" t="s">
        <v>460</v>
      </c>
      <c r="B128" s="156" t="s">
        <v>378</v>
      </c>
      <c r="C128" s="159" t="s">
        <v>15</v>
      </c>
      <c r="D128" s="162">
        <v>490</v>
      </c>
      <c r="E128" s="240"/>
      <c r="F128" s="238"/>
      <c r="G128" s="68">
        <f t="shared" si="10"/>
        <v>0</v>
      </c>
      <c r="H128" s="260"/>
      <c r="I128" s="68">
        <f t="shared" si="11"/>
        <v>0</v>
      </c>
    </row>
    <row r="129" spans="1:9" s="60" customFormat="1" ht="18" customHeight="1">
      <c r="A129" s="10" t="s">
        <v>461</v>
      </c>
      <c r="B129" s="156" t="s">
        <v>379</v>
      </c>
      <c r="C129" s="159" t="s">
        <v>15</v>
      </c>
      <c r="D129" s="162">
        <v>45</v>
      </c>
      <c r="E129" s="240"/>
      <c r="F129" s="238"/>
      <c r="G129" s="68">
        <f t="shared" si="10"/>
        <v>0</v>
      </c>
      <c r="H129" s="260"/>
      <c r="I129" s="68">
        <f t="shared" si="11"/>
        <v>0</v>
      </c>
    </row>
    <row r="130" spans="1:9" s="60" customFormat="1" ht="18" customHeight="1">
      <c r="A130" s="10" t="s">
        <v>462</v>
      </c>
      <c r="B130" s="156" t="s">
        <v>380</v>
      </c>
      <c r="C130" s="159" t="s">
        <v>15</v>
      </c>
      <c r="D130" s="162">
        <v>45</v>
      </c>
      <c r="E130" s="240"/>
      <c r="F130" s="238"/>
      <c r="G130" s="68">
        <f t="shared" si="10"/>
        <v>0</v>
      </c>
      <c r="H130" s="260"/>
      <c r="I130" s="68">
        <f t="shared" si="11"/>
        <v>0</v>
      </c>
    </row>
    <row r="131" spans="1:9" s="60" customFormat="1" ht="18" customHeight="1">
      <c r="A131" s="10" t="s">
        <v>463</v>
      </c>
      <c r="B131" s="156" t="s">
        <v>381</v>
      </c>
      <c r="C131" s="159" t="s">
        <v>15</v>
      </c>
      <c r="D131" s="162">
        <v>45</v>
      </c>
      <c r="E131" s="240"/>
      <c r="F131" s="238"/>
      <c r="G131" s="68">
        <f t="shared" si="10"/>
        <v>0</v>
      </c>
      <c r="H131" s="260"/>
      <c r="I131" s="68">
        <f t="shared" si="11"/>
        <v>0</v>
      </c>
    </row>
    <row r="132" spans="1:9" s="60" customFormat="1" ht="18" customHeight="1">
      <c r="A132" s="10" t="s">
        <v>464</v>
      </c>
      <c r="B132" s="156" t="s">
        <v>382</v>
      </c>
      <c r="C132" s="159" t="s">
        <v>15</v>
      </c>
      <c r="D132" s="162">
        <v>45</v>
      </c>
      <c r="E132" s="240"/>
      <c r="F132" s="238"/>
      <c r="G132" s="68">
        <f t="shared" si="10"/>
        <v>0</v>
      </c>
      <c r="H132" s="260"/>
      <c r="I132" s="68">
        <f t="shared" si="11"/>
        <v>0</v>
      </c>
    </row>
    <row r="133" spans="1:9" s="60" customFormat="1" ht="18" customHeight="1">
      <c r="A133" s="10" t="s">
        <v>465</v>
      </c>
      <c r="B133" s="156" t="s">
        <v>383</v>
      </c>
      <c r="C133" s="159" t="s">
        <v>15</v>
      </c>
      <c r="D133" s="162">
        <v>20</v>
      </c>
      <c r="E133" s="240"/>
      <c r="F133" s="238"/>
      <c r="G133" s="68">
        <f t="shared" si="10"/>
        <v>0</v>
      </c>
      <c r="H133" s="260"/>
      <c r="I133" s="68">
        <f t="shared" si="11"/>
        <v>0</v>
      </c>
    </row>
    <row r="134" spans="1:9" s="60" customFormat="1" ht="18" customHeight="1">
      <c r="A134" s="10" t="s">
        <v>466</v>
      </c>
      <c r="B134" s="156" t="s">
        <v>384</v>
      </c>
      <c r="C134" s="62" t="s">
        <v>15</v>
      </c>
      <c r="D134" s="66">
        <v>20</v>
      </c>
      <c r="E134" s="240"/>
      <c r="F134" s="238"/>
      <c r="G134" s="68">
        <f t="shared" si="10"/>
        <v>0</v>
      </c>
      <c r="H134" s="260"/>
      <c r="I134" s="68">
        <f t="shared" si="11"/>
        <v>0</v>
      </c>
    </row>
    <row r="135" spans="1:9" s="60" customFormat="1" ht="18" customHeight="1">
      <c r="A135" s="10" t="s">
        <v>467</v>
      </c>
      <c r="B135" s="156" t="s">
        <v>385</v>
      </c>
      <c r="C135" s="62" t="s">
        <v>15</v>
      </c>
      <c r="D135" s="66">
        <v>20</v>
      </c>
      <c r="E135" s="240"/>
      <c r="F135" s="238"/>
      <c r="G135" s="68">
        <f t="shared" si="10"/>
        <v>0</v>
      </c>
      <c r="H135" s="260"/>
      <c r="I135" s="68">
        <f t="shared" si="11"/>
        <v>0</v>
      </c>
    </row>
    <row r="136" spans="1:9" s="60" customFormat="1" ht="18" customHeight="1">
      <c r="A136" s="10" t="s">
        <v>468</v>
      </c>
      <c r="B136" s="156" t="s">
        <v>386</v>
      </c>
      <c r="C136" s="160" t="s">
        <v>15</v>
      </c>
      <c r="D136" s="163">
        <v>20</v>
      </c>
      <c r="E136" s="240"/>
      <c r="F136" s="238"/>
      <c r="G136" s="68">
        <f t="shared" si="10"/>
        <v>0</v>
      </c>
      <c r="H136" s="260"/>
      <c r="I136" s="68">
        <f t="shared" si="11"/>
        <v>0</v>
      </c>
    </row>
    <row r="137" spans="1:9" s="60" customFormat="1" ht="18" customHeight="1">
      <c r="A137" s="10" t="s">
        <v>469</v>
      </c>
      <c r="B137" s="156" t="s">
        <v>387</v>
      </c>
      <c r="C137" s="159" t="s">
        <v>15</v>
      </c>
      <c r="D137" s="162">
        <v>65</v>
      </c>
      <c r="E137" s="240"/>
      <c r="F137" s="238"/>
      <c r="G137" s="68">
        <f t="shared" si="10"/>
        <v>0</v>
      </c>
      <c r="H137" s="260"/>
      <c r="I137" s="68">
        <f t="shared" si="11"/>
        <v>0</v>
      </c>
    </row>
    <row r="138" spans="1:9" s="60" customFormat="1" ht="18" customHeight="1">
      <c r="A138" s="10" t="s">
        <v>470</v>
      </c>
      <c r="B138" s="157" t="s">
        <v>388</v>
      </c>
      <c r="C138" s="158" t="s">
        <v>19</v>
      </c>
      <c r="D138" s="66">
        <v>170</v>
      </c>
      <c r="E138" s="241"/>
      <c r="F138" s="238"/>
      <c r="G138" s="68">
        <f t="shared" si="10"/>
        <v>0</v>
      </c>
      <c r="H138" s="260"/>
      <c r="I138" s="68">
        <f t="shared" si="11"/>
        <v>0</v>
      </c>
    </row>
    <row r="139" spans="1:9" s="60" customFormat="1" ht="18" customHeight="1">
      <c r="A139" s="10" t="s">
        <v>471</v>
      </c>
      <c r="B139" s="157" t="s">
        <v>389</v>
      </c>
      <c r="C139" s="158" t="s">
        <v>19</v>
      </c>
      <c r="D139" s="66">
        <v>340</v>
      </c>
      <c r="E139" s="241"/>
      <c r="F139" s="238"/>
      <c r="G139" s="68">
        <f t="shared" si="10"/>
        <v>0</v>
      </c>
      <c r="H139" s="260"/>
      <c r="I139" s="68">
        <f t="shared" si="11"/>
        <v>0</v>
      </c>
    </row>
    <row r="140" spans="1:9" s="60" customFormat="1" ht="18" customHeight="1">
      <c r="A140" s="10" t="s">
        <v>472</v>
      </c>
      <c r="B140" s="157" t="s">
        <v>390</v>
      </c>
      <c r="C140" s="158" t="s">
        <v>19</v>
      </c>
      <c r="D140" s="66">
        <v>90</v>
      </c>
      <c r="E140" s="241"/>
      <c r="F140" s="238"/>
      <c r="G140" s="68">
        <f t="shared" si="10"/>
        <v>0</v>
      </c>
      <c r="H140" s="260"/>
      <c r="I140" s="68">
        <f t="shared" si="11"/>
        <v>0</v>
      </c>
    </row>
    <row r="141" spans="1:9" s="60" customFormat="1" ht="18" customHeight="1" thickBot="1">
      <c r="A141" s="64" t="s">
        <v>473</v>
      </c>
      <c r="B141" s="187" t="s">
        <v>391</v>
      </c>
      <c r="C141" s="188" t="s">
        <v>19</v>
      </c>
      <c r="D141" s="180">
        <v>20</v>
      </c>
      <c r="E141" s="242"/>
      <c r="F141" s="243"/>
      <c r="G141" s="181">
        <f t="shared" si="10"/>
        <v>0</v>
      </c>
      <c r="H141" s="270"/>
      <c r="I141" s="181">
        <f t="shared" si="11"/>
        <v>0</v>
      </c>
    </row>
    <row r="142" spans="1:9" s="60" customFormat="1" ht="18" customHeight="1" thickTop="1">
      <c r="A142" s="111" t="s">
        <v>474</v>
      </c>
      <c r="B142" s="190" t="s">
        <v>392</v>
      </c>
      <c r="C142" s="191" t="s">
        <v>19</v>
      </c>
      <c r="D142" s="192">
        <v>11</v>
      </c>
      <c r="E142" s="244"/>
      <c r="F142" s="245"/>
      <c r="G142" s="185">
        <f t="shared" si="10"/>
        <v>0</v>
      </c>
      <c r="H142" s="271"/>
      <c r="I142" s="185">
        <f t="shared" si="11"/>
        <v>0</v>
      </c>
    </row>
    <row r="143" spans="1:9" s="60" customFormat="1" ht="18" customHeight="1">
      <c r="A143" s="10" t="s">
        <v>475</v>
      </c>
      <c r="B143" s="156" t="s">
        <v>393</v>
      </c>
      <c r="C143" s="158" t="s">
        <v>19</v>
      </c>
      <c r="D143" s="162">
        <v>1</v>
      </c>
      <c r="E143" s="246"/>
      <c r="F143" s="238"/>
      <c r="G143" s="68">
        <f t="shared" si="10"/>
        <v>0</v>
      </c>
      <c r="H143" s="260"/>
      <c r="I143" s="68">
        <f t="shared" si="11"/>
        <v>0</v>
      </c>
    </row>
    <row r="144" spans="1:9" s="60" customFormat="1" ht="18" customHeight="1">
      <c r="A144" s="10" t="s">
        <v>476</v>
      </c>
      <c r="B144" s="156" t="s">
        <v>394</v>
      </c>
      <c r="C144" s="158" t="s">
        <v>19</v>
      </c>
      <c r="D144" s="162">
        <v>6</v>
      </c>
      <c r="E144" s="240"/>
      <c r="F144" s="238"/>
      <c r="G144" s="68">
        <f t="shared" si="10"/>
        <v>0</v>
      </c>
      <c r="H144" s="260"/>
      <c r="I144" s="68">
        <f t="shared" si="11"/>
        <v>0</v>
      </c>
    </row>
    <row r="145" spans="1:9" s="60" customFormat="1" ht="18" customHeight="1">
      <c r="A145" s="10" t="s">
        <v>477</v>
      </c>
      <c r="B145" s="156" t="s">
        <v>395</v>
      </c>
      <c r="C145" s="158" t="s">
        <v>19</v>
      </c>
      <c r="D145" s="162">
        <v>2</v>
      </c>
      <c r="E145" s="240"/>
      <c r="F145" s="238"/>
      <c r="G145" s="68">
        <f t="shared" si="10"/>
        <v>0</v>
      </c>
      <c r="H145" s="260"/>
      <c r="I145" s="68">
        <f t="shared" si="11"/>
        <v>0</v>
      </c>
    </row>
    <row r="146" spans="1:9" s="60" customFormat="1" ht="18" customHeight="1">
      <c r="A146" s="10" t="s">
        <v>478</v>
      </c>
      <c r="B146" s="156" t="s">
        <v>396</v>
      </c>
      <c r="C146" s="158" t="s">
        <v>19</v>
      </c>
      <c r="D146" s="162">
        <v>13</v>
      </c>
      <c r="E146" s="240"/>
      <c r="F146" s="238"/>
      <c r="G146" s="68">
        <f t="shared" si="10"/>
        <v>0</v>
      </c>
      <c r="H146" s="260"/>
      <c r="I146" s="68">
        <f t="shared" si="11"/>
        <v>0</v>
      </c>
    </row>
    <row r="147" spans="1:9" s="60" customFormat="1" ht="18" customHeight="1">
      <c r="A147" s="10" t="s">
        <v>479</v>
      </c>
      <c r="B147" s="156" t="s">
        <v>397</v>
      </c>
      <c r="C147" s="158" t="s">
        <v>19</v>
      </c>
      <c r="D147" s="162">
        <v>1</v>
      </c>
      <c r="E147" s="240"/>
      <c r="F147" s="238"/>
      <c r="G147" s="68">
        <f t="shared" si="10"/>
        <v>0</v>
      </c>
      <c r="H147" s="260"/>
      <c r="I147" s="68">
        <f t="shared" si="11"/>
        <v>0</v>
      </c>
    </row>
    <row r="148" spans="1:9" s="60" customFormat="1" ht="18" customHeight="1">
      <c r="A148" s="10" t="s">
        <v>480</v>
      </c>
      <c r="B148" s="156" t="s">
        <v>398</v>
      </c>
      <c r="C148" s="158" t="s">
        <v>19</v>
      </c>
      <c r="D148" s="162">
        <v>1</v>
      </c>
      <c r="E148" s="240"/>
      <c r="F148" s="238"/>
      <c r="G148" s="68">
        <f t="shared" si="10"/>
        <v>0</v>
      </c>
      <c r="H148" s="260"/>
      <c r="I148" s="68">
        <f t="shared" si="11"/>
        <v>0</v>
      </c>
    </row>
    <row r="149" spans="1:9" s="60" customFormat="1" ht="18" customHeight="1">
      <c r="A149" s="10" t="s">
        <v>481</v>
      </c>
      <c r="B149" s="156" t="s">
        <v>399</v>
      </c>
      <c r="C149" s="159" t="s">
        <v>15</v>
      </c>
      <c r="D149" s="162">
        <v>54</v>
      </c>
      <c r="E149" s="240"/>
      <c r="F149" s="238"/>
      <c r="G149" s="68">
        <f t="shared" si="10"/>
        <v>0</v>
      </c>
      <c r="H149" s="260"/>
      <c r="I149" s="68">
        <f t="shared" si="11"/>
        <v>0</v>
      </c>
    </row>
    <row r="150" spans="1:9" s="60" customFormat="1" ht="18" customHeight="1">
      <c r="A150" s="10" t="s">
        <v>482</v>
      </c>
      <c r="B150" s="156" t="s">
        <v>400</v>
      </c>
      <c r="C150" s="158" t="s">
        <v>19</v>
      </c>
      <c r="D150" s="162">
        <v>130</v>
      </c>
      <c r="E150" s="239"/>
      <c r="F150" s="238"/>
      <c r="G150" s="68">
        <f t="shared" si="10"/>
        <v>0</v>
      </c>
      <c r="H150" s="260"/>
      <c r="I150" s="68">
        <f t="shared" si="11"/>
        <v>0</v>
      </c>
    </row>
    <row r="151" spans="1:9" s="60" customFormat="1" ht="18" customHeight="1">
      <c r="A151" s="10" t="s">
        <v>483</v>
      </c>
      <c r="B151" s="32" t="s">
        <v>401</v>
      </c>
      <c r="C151" s="158" t="s">
        <v>19</v>
      </c>
      <c r="D151" s="162">
        <v>6</v>
      </c>
      <c r="E151" s="239"/>
      <c r="F151" s="238"/>
      <c r="G151" s="68">
        <f t="shared" si="10"/>
        <v>0</v>
      </c>
      <c r="H151" s="260"/>
      <c r="I151" s="68">
        <f t="shared" si="11"/>
        <v>0</v>
      </c>
    </row>
    <row r="152" spans="1:9" s="60" customFormat="1" ht="18" customHeight="1">
      <c r="A152" s="10" t="s">
        <v>484</v>
      </c>
      <c r="B152" s="156" t="s">
        <v>402</v>
      </c>
      <c r="C152" s="158" t="s">
        <v>19</v>
      </c>
      <c r="D152" s="163">
        <v>327</v>
      </c>
      <c r="E152" s="239"/>
      <c r="F152" s="238"/>
      <c r="G152" s="68">
        <f t="shared" si="10"/>
        <v>0</v>
      </c>
      <c r="H152" s="260"/>
      <c r="I152" s="68">
        <f t="shared" si="11"/>
        <v>0</v>
      </c>
    </row>
    <row r="153" spans="1:9" s="60" customFormat="1" ht="18" customHeight="1">
      <c r="A153" s="10" t="s">
        <v>485</v>
      </c>
      <c r="B153" s="157" t="s">
        <v>403</v>
      </c>
      <c r="C153" s="158" t="s">
        <v>19</v>
      </c>
      <c r="D153" s="162">
        <v>164</v>
      </c>
      <c r="E153" s="247"/>
      <c r="F153" s="238"/>
      <c r="G153" s="68">
        <f t="shared" si="10"/>
        <v>0</v>
      </c>
      <c r="H153" s="260"/>
      <c r="I153" s="68">
        <f t="shared" si="11"/>
        <v>0</v>
      </c>
    </row>
    <row r="154" spans="1:9" s="60" customFormat="1" ht="18" customHeight="1">
      <c r="A154" s="10" t="s">
        <v>486</v>
      </c>
      <c r="B154" s="156" t="s">
        <v>404</v>
      </c>
      <c r="C154" s="158" t="s">
        <v>19</v>
      </c>
      <c r="D154" s="162">
        <v>6</v>
      </c>
      <c r="E154" s="239"/>
      <c r="F154" s="238"/>
      <c r="G154" s="68">
        <f t="shared" si="10"/>
        <v>0</v>
      </c>
      <c r="H154" s="260"/>
      <c r="I154" s="68">
        <f t="shared" si="11"/>
        <v>0</v>
      </c>
    </row>
    <row r="155" spans="1:9" s="60" customFormat="1" ht="18" customHeight="1">
      <c r="A155" s="10" t="s">
        <v>487</v>
      </c>
      <c r="B155" s="157" t="s">
        <v>405</v>
      </c>
      <c r="C155" s="158" t="s">
        <v>19</v>
      </c>
      <c r="D155" s="162">
        <v>4</v>
      </c>
      <c r="E155" s="247"/>
      <c r="F155" s="238"/>
      <c r="G155" s="68">
        <f t="shared" si="10"/>
        <v>0</v>
      </c>
      <c r="H155" s="260"/>
      <c r="I155" s="68">
        <f t="shared" si="11"/>
        <v>0</v>
      </c>
    </row>
    <row r="156" spans="1:9" s="60" customFormat="1" ht="18" customHeight="1">
      <c r="A156" s="10" t="s">
        <v>488</v>
      </c>
      <c r="B156" s="156" t="s">
        <v>406</v>
      </c>
      <c r="C156" s="158" t="s">
        <v>19</v>
      </c>
      <c r="D156" s="162">
        <v>30</v>
      </c>
      <c r="E156" s="239"/>
      <c r="F156" s="238"/>
      <c r="G156" s="68">
        <f t="shared" si="10"/>
        <v>0</v>
      </c>
      <c r="H156" s="260"/>
      <c r="I156" s="68">
        <f t="shared" si="11"/>
        <v>0</v>
      </c>
    </row>
    <row r="157" spans="1:9" s="60" customFormat="1" ht="18" customHeight="1">
      <c r="A157" s="10" t="s">
        <v>489</v>
      </c>
      <c r="B157" s="156" t="s">
        <v>407</v>
      </c>
      <c r="C157" s="158" t="s">
        <v>19</v>
      </c>
      <c r="D157" s="162">
        <v>3</v>
      </c>
      <c r="E157" s="239"/>
      <c r="F157" s="238"/>
      <c r="G157" s="68">
        <f t="shared" si="10"/>
        <v>0</v>
      </c>
      <c r="H157" s="260"/>
      <c r="I157" s="68">
        <f t="shared" si="11"/>
        <v>0</v>
      </c>
    </row>
    <row r="158" spans="1:9" s="60" customFormat="1" ht="18" customHeight="1">
      <c r="A158" s="10" t="s">
        <v>490</v>
      </c>
      <c r="B158" s="156" t="s">
        <v>408</v>
      </c>
      <c r="C158" s="158" t="s">
        <v>19</v>
      </c>
      <c r="D158" s="162">
        <v>3</v>
      </c>
      <c r="E158" s="239"/>
      <c r="F158" s="238"/>
      <c r="G158" s="68">
        <f t="shared" si="10"/>
        <v>0</v>
      </c>
      <c r="H158" s="260"/>
      <c r="I158" s="68">
        <f t="shared" si="11"/>
        <v>0</v>
      </c>
    </row>
    <row r="159" spans="1:9" s="60" customFormat="1" ht="18" customHeight="1">
      <c r="A159" s="10" t="s">
        <v>491</v>
      </c>
      <c r="B159" s="156" t="s">
        <v>409</v>
      </c>
      <c r="C159" s="158" t="s">
        <v>19</v>
      </c>
      <c r="D159" s="162">
        <v>29</v>
      </c>
      <c r="E159" s="239"/>
      <c r="F159" s="238"/>
      <c r="G159" s="68">
        <f t="shared" si="10"/>
        <v>0</v>
      </c>
      <c r="H159" s="260"/>
      <c r="I159" s="68">
        <f t="shared" si="11"/>
        <v>0</v>
      </c>
    </row>
    <row r="160" spans="1:9" s="60" customFormat="1" ht="18" customHeight="1">
      <c r="A160" s="10" t="s">
        <v>492</v>
      </c>
      <c r="B160" s="156" t="s">
        <v>410</v>
      </c>
      <c r="C160" s="158" t="s">
        <v>19</v>
      </c>
      <c r="D160" s="162">
        <v>37</v>
      </c>
      <c r="E160" s="239"/>
      <c r="F160" s="238"/>
      <c r="G160" s="68">
        <f t="shared" si="10"/>
        <v>0</v>
      </c>
      <c r="H160" s="260"/>
      <c r="I160" s="68">
        <f t="shared" si="11"/>
        <v>0</v>
      </c>
    </row>
    <row r="161" spans="1:9" s="60" customFormat="1" ht="18" customHeight="1">
      <c r="A161" s="10" t="s">
        <v>493</v>
      </c>
      <c r="B161" s="156" t="s">
        <v>411</v>
      </c>
      <c r="C161" s="158" t="s">
        <v>19</v>
      </c>
      <c r="D161" s="162">
        <v>130</v>
      </c>
      <c r="E161" s="239"/>
      <c r="F161" s="238"/>
      <c r="G161" s="68">
        <f t="shared" si="10"/>
        <v>0</v>
      </c>
      <c r="H161" s="260"/>
      <c r="I161" s="68">
        <f t="shared" si="11"/>
        <v>0</v>
      </c>
    </row>
    <row r="162" spans="1:9" s="60" customFormat="1" ht="18" customHeight="1">
      <c r="A162" s="10" t="s">
        <v>494</v>
      </c>
      <c r="B162" s="156" t="s">
        <v>412</v>
      </c>
      <c r="C162" s="158" t="s">
        <v>19</v>
      </c>
      <c r="D162" s="162">
        <v>164</v>
      </c>
      <c r="E162" s="246"/>
      <c r="F162" s="238"/>
      <c r="G162" s="68">
        <f t="shared" si="10"/>
        <v>0</v>
      </c>
      <c r="H162" s="260"/>
      <c r="I162" s="68">
        <f t="shared" si="11"/>
        <v>0</v>
      </c>
    </row>
    <row r="163" spans="1:9" s="60" customFormat="1" ht="18" customHeight="1">
      <c r="A163" s="10" t="s">
        <v>495</v>
      </c>
      <c r="B163" s="156" t="s">
        <v>413</v>
      </c>
      <c r="C163" s="158" t="s">
        <v>19</v>
      </c>
      <c r="D163" s="162">
        <v>82</v>
      </c>
      <c r="E163" s="246"/>
      <c r="F163" s="238"/>
      <c r="G163" s="68">
        <f t="shared" si="10"/>
        <v>0</v>
      </c>
      <c r="H163" s="260"/>
      <c r="I163" s="68">
        <f t="shared" si="11"/>
        <v>0</v>
      </c>
    </row>
    <row r="164" spans="1:9" s="60" customFormat="1" ht="18" customHeight="1">
      <c r="A164" s="10" t="s">
        <v>496</v>
      </c>
      <c r="B164" s="157" t="s">
        <v>414</v>
      </c>
      <c r="C164" s="158" t="s">
        <v>19</v>
      </c>
      <c r="D164" s="162">
        <v>130</v>
      </c>
      <c r="E164" s="247"/>
      <c r="F164" s="238"/>
      <c r="G164" s="68">
        <f t="shared" si="10"/>
        <v>0</v>
      </c>
      <c r="H164" s="260"/>
      <c r="I164" s="68">
        <f t="shared" si="11"/>
        <v>0</v>
      </c>
    </row>
    <row r="165" spans="1:9" s="60" customFormat="1" ht="18" customHeight="1">
      <c r="A165" s="10" t="s">
        <v>497</v>
      </c>
      <c r="B165" s="156" t="s">
        <v>415</v>
      </c>
      <c r="C165" s="158" t="s">
        <v>19</v>
      </c>
      <c r="D165" s="162">
        <v>35</v>
      </c>
      <c r="E165" s="239"/>
      <c r="F165" s="238"/>
      <c r="G165" s="68">
        <f t="shared" si="10"/>
        <v>0</v>
      </c>
      <c r="H165" s="260"/>
      <c r="I165" s="68">
        <f t="shared" si="11"/>
        <v>0</v>
      </c>
    </row>
    <row r="166" spans="1:9" s="60" customFormat="1" ht="18" customHeight="1">
      <c r="A166" s="10" t="s">
        <v>498</v>
      </c>
      <c r="B166" s="156" t="s">
        <v>416</v>
      </c>
      <c r="C166" s="158" t="s">
        <v>19</v>
      </c>
      <c r="D166" s="162">
        <v>45</v>
      </c>
      <c r="E166" s="239"/>
      <c r="F166" s="238"/>
      <c r="G166" s="68">
        <f t="shared" si="10"/>
        <v>0</v>
      </c>
      <c r="H166" s="260"/>
      <c r="I166" s="68">
        <f t="shared" si="11"/>
        <v>0</v>
      </c>
    </row>
    <row r="167" spans="1:9" s="60" customFormat="1" ht="18" customHeight="1">
      <c r="A167" s="10" t="s">
        <v>499</v>
      </c>
      <c r="B167" s="156" t="s">
        <v>417</v>
      </c>
      <c r="C167" s="159" t="s">
        <v>432</v>
      </c>
      <c r="D167" s="162">
        <v>5</v>
      </c>
      <c r="E167" s="239"/>
      <c r="F167" s="238"/>
      <c r="G167" s="68">
        <f t="shared" si="10"/>
        <v>0</v>
      </c>
      <c r="H167" s="260"/>
      <c r="I167" s="68">
        <f t="shared" si="11"/>
        <v>0</v>
      </c>
    </row>
    <row r="168" spans="1:9" s="60" customFormat="1" ht="18" customHeight="1">
      <c r="A168" s="10" t="s">
        <v>500</v>
      </c>
      <c r="B168" s="156" t="s">
        <v>418</v>
      </c>
      <c r="C168" s="159" t="s">
        <v>432</v>
      </c>
      <c r="D168" s="162">
        <v>11</v>
      </c>
      <c r="E168" s="239"/>
      <c r="F168" s="238"/>
      <c r="G168" s="68">
        <f t="shared" si="10"/>
        <v>0</v>
      </c>
      <c r="H168" s="260"/>
      <c r="I168" s="68">
        <f t="shared" si="11"/>
        <v>0</v>
      </c>
    </row>
    <row r="169" spans="1:9" s="60" customFormat="1" ht="18" customHeight="1">
      <c r="A169" s="10" t="s">
        <v>501</v>
      </c>
      <c r="B169" s="156" t="s">
        <v>419</v>
      </c>
      <c r="C169" s="159" t="s">
        <v>432</v>
      </c>
      <c r="D169" s="162">
        <v>1</v>
      </c>
      <c r="E169" s="239"/>
      <c r="F169" s="238"/>
      <c r="G169" s="68">
        <f t="shared" si="10"/>
        <v>0</v>
      </c>
      <c r="H169" s="260"/>
      <c r="I169" s="68">
        <f t="shared" si="11"/>
        <v>0</v>
      </c>
    </row>
    <row r="170" spans="1:9" s="60" customFormat="1" ht="18" customHeight="1">
      <c r="A170" s="10" t="s">
        <v>502</v>
      </c>
      <c r="B170" s="156" t="s">
        <v>420</v>
      </c>
      <c r="C170" s="158" t="s">
        <v>19</v>
      </c>
      <c r="D170" s="162">
        <v>130</v>
      </c>
      <c r="E170" s="239"/>
      <c r="F170" s="238"/>
      <c r="G170" s="68">
        <f t="shared" si="10"/>
        <v>0</v>
      </c>
      <c r="H170" s="260"/>
      <c r="I170" s="68">
        <f t="shared" si="11"/>
        <v>0</v>
      </c>
    </row>
    <row r="171" spans="1:9" s="60" customFormat="1" ht="18" customHeight="1">
      <c r="A171" s="10" t="s">
        <v>503</v>
      </c>
      <c r="B171" s="156" t="s">
        <v>421</v>
      </c>
      <c r="C171" s="159" t="s">
        <v>432</v>
      </c>
      <c r="D171" s="161">
        <v>2</v>
      </c>
      <c r="E171" s="239"/>
      <c r="F171" s="238"/>
      <c r="G171" s="68">
        <f t="shared" si="10"/>
        <v>0</v>
      </c>
      <c r="H171" s="260"/>
      <c r="I171" s="68">
        <f t="shared" si="11"/>
        <v>0</v>
      </c>
    </row>
    <row r="172" spans="1:9" s="60" customFormat="1" ht="18" customHeight="1">
      <c r="A172" s="10" t="s">
        <v>504</v>
      </c>
      <c r="B172" s="156" t="s">
        <v>422</v>
      </c>
      <c r="C172" s="158" t="s">
        <v>19</v>
      </c>
      <c r="D172" s="162">
        <v>2</v>
      </c>
      <c r="E172" s="239"/>
      <c r="F172" s="238"/>
      <c r="G172" s="68">
        <f t="shared" si="10"/>
        <v>0</v>
      </c>
      <c r="H172" s="260"/>
      <c r="I172" s="68">
        <f t="shared" si="11"/>
        <v>0</v>
      </c>
    </row>
    <row r="173" spans="1:9" s="60" customFormat="1" ht="18" customHeight="1">
      <c r="A173" s="10" t="s">
        <v>505</v>
      </c>
      <c r="B173" s="157" t="s">
        <v>423</v>
      </c>
      <c r="C173" s="158" t="s">
        <v>19</v>
      </c>
      <c r="D173" s="162">
        <v>82</v>
      </c>
      <c r="E173" s="247"/>
      <c r="F173" s="238"/>
      <c r="G173" s="68">
        <f t="shared" si="10"/>
        <v>0</v>
      </c>
      <c r="H173" s="260"/>
      <c r="I173" s="68">
        <f t="shared" si="11"/>
        <v>0</v>
      </c>
    </row>
    <row r="174" spans="1:9" s="60" customFormat="1" ht="18" customHeight="1">
      <c r="A174" s="10" t="s">
        <v>506</v>
      </c>
      <c r="B174" s="157" t="s">
        <v>424</v>
      </c>
      <c r="C174" s="158" t="s">
        <v>19</v>
      </c>
      <c r="D174" s="162">
        <v>90</v>
      </c>
      <c r="E174" s="247"/>
      <c r="F174" s="238"/>
      <c r="G174" s="68">
        <f t="shared" si="10"/>
        <v>0</v>
      </c>
      <c r="H174" s="260"/>
      <c r="I174" s="68">
        <f t="shared" si="11"/>
        <v>0</v>
      </c>
    </row>
    <row r="175" spans="1:9" s="60" customFormat="1" ht="18" customHeight="1">
      <c r="A175" s="10" t="s">
        <v>507</v>
      </c>
      <c r="B175" s="157" t="s">
        <v>425</v>
      </c>
      <c r="C175" s="158" t="s">
        <v>19</v>
      </c>
      <c r="D175" s="162">
        <v>35</v>
      </c>
      <c r="E175" s="247"/>
      <c r="F175" s="238"/>
      <c r="G175" s="68">
        <f t="shared" si="10"/>
        <v>0</v>
      </c>
      <c r="H175" s="260"/>
      <c r="I175" s="68">
        <f t="shared" si="11"/>
        <v>0</v>
      </c>
    </row>
    <row r="176" spans="1:9" s="60" customFormat="1" ht="18" customHeight="1">
      <c r="A176" s="10" t="s">
        <v>508</v>
      </c>
      <c r="B176" s="157" t="s">
        <v>426</v>
      </c>
      <c r="C176" s="158" t="s">
        <v>19</v>
      </c>
      <c r="D176" s="162">
        <v>191</v>
      </c>
      <c r="E176" s="247"/>
      <c r="F176" s="238"/>
      <c r="G176" s="68">
        <f t="shared" si="10"/>
        <v>0</v>
      </c>
      <c r="H176" s="260"/>
      <c r="I176" s="68">
        <f t="shared" si="11"/>
        <v>0</v>
      </c>
    </row>
    <row r="177" spans="1:9" s="60" customFormat="1" ht="18" customHeight="1">
      <c r="A177" s="10" t="s">
        <v>509</v>
      </c>
      <c r="B177" s="157" t="s">
        <v>427</v>
      </c>
      <c r="C177" s="158" t="s">
        <v>19</v>
      </c>
      <c r="D177" s="162">
        <v>39</v>
      </c>
      <c r="E177" s="247"/>
      <c r="F177" s="238"/>
      <c r="G177" s="68">
        <f>(E177+F177)*D177</f>
        <v>0</v>
      </c>
      <c r="H177" s="260"/>
      <c r="I177" s="68">
        <f>G177*(1+H177)</f>
        <v>0</v>
      </c>
    </row>
    <row r="178" spans="1:9" s="60" customFormat="1" ht="18" customHeight="1">
      <c r="A178" s="10" t="s">
        <v>510</v>
      </c>
      <c r="B178" s="157" t="s">
        <v>428</v>
      </c>
      <c r="C178" s="158" t="s">
        <v>19</v>
      </c>
      <c r="D178" s="162">
        <v>10</v>
      </c>
      <c r="E178" s="247"/>
      <c r="F178" s="238"/>
      <c r="G178" s="68">
        <f>(E178+F178)*D178</f>
        <v>0</v>
      </c>
      <c r="H178" s="260"/>
      <c r="I178" s="68">
        <f>G178*(1+H178)</f>
        <v>0</v>
      </c>
    </row>
    <row r="179" spans="1:9" s="60" customFormat="1" ht="18" customHeight="1">
      <c r="A179" s="10" t="s">
        <v>511</v>
      </c>
      <c r="B179" s="156" t="s">
        <v>429</v>
      </c>
      <c r="C179" s="158" t="s">
        <v>19</v>
      </c>
      <c r="D179" s="162">
        <f>26+65</f>
        <v>91</v>
      </c>
      <c r="E179" s="239"/>
      <c r="F179" s="238"/>
      <c r="G179" s="68">
        <f>(E179+F179)*D179</f>
        <v>0</v>
      </c>
      <c r="H179" s="260"/>
      <c r="I179" s="68">
        <f>G179*(1+H179)</f>
        <v>0</v>
      </c>
    </row>
    <row r="180" spans="1:9" s="60" customFormat="1" ht="18" customHeight="1">
      <c r="A180" s="10" t="s">
        <v>512</v>
      </c>
      <c r="B180" s="156" t="s">
        <v>430</v>
      </c>
      <c r="C180" s="158" t="s">
        <v>19</v>
      </c>
      <c r="D180" s="162">
        <v>165</v>
      </c>
      <c r="E180" s="239"/>
      <c r="F180" s="238"/>
      <c r="G180" s="68">
        <f>(E180+F180)*D180</f>
        <v>0</v>
      </c>
      <c r="H180" s="260"/>
      <c r="I180" s="68">
        <f>G180*(1+H180)</f>
        <v>0</v>
      </c>
    </row>
    <row r="181" spans="1:9" s="60" customFormat="1" ht="18" customHeight="1">
      <c r="A181" s="10" t="s">
        <v>513</v>
      </c>
      <c r="B181" s="144" t="s">
        <v>431</v>
      </c>
      <c r="C181" s="158" t="s">
        <v>19</v>
      </c>
      <c r="D181" s="164">
        <v>65</v>
      </c>
      <c r="E181" s="248"/>
      <c r="F181" s="238"/>
      <c r="G181" s="68">
        <f>(E181+F181)*D181</f>
        <v>0</v>
      </c>
      <c r="H181" s="260"/>
      <c r="I181" s="68">
        <f>G181*(1+H181)</f>
        <v>0</v>
      </c>
    </row>
    <row r="182" spans="1:9" s="60" customFormat="1" ht="18" customHeight="1">
      <c r="A182" s="9"/>
      <c r="B182" s="44" t="s">
        <v>433</v>
      </c>
      <c r="C182" s="37"/>
      <c r="D182" s="34"/>
      <c r="E182" s="40"/>
      <c r="F182" s="40"/>
      <c r="G182" s="40"/>
      <c r="H182" s="263"/>
      <c r="I182" s="40"/>
    </row>
    <row r="183" spans="1:9" s="60" customFormat="1" ht="18" customHeight="1">
      <c r="A183" s="10" t="s">
        <v>514</v>
      </c>
      <c r="B183" s="156" t="s">
        <v>363</v>
      </c>
      <c r="C183" s="158" t="s">
        <v>19</v>
      </c>
      <c r="D183" s="163">
        <v>12</v>
      </c>
      <c r="E183" s="239"/>
      <c r="F183" s="249"/>
      <c r="G183" s="68">
        <f aca="true" t="shared" si="12" ref="G183:G211">(E183+F183)*D183</f>
        <v>0</v>
      </c>
      <c r="H183" s="260"/>
      <c r="I183" s="68">
        <f aca="true" t="shared" si="13" ref="I183:I211">G183*(1+H183)</f>
        <v>0</v>
      </c>
    </row>
    <row r="184" spans="1:9" s="60" customFormat="1" ht="18" customHeight="1">
      <c r="A184" s="10" t="s">
        <v>515</v>
      </c>
      <c r="B184" s="156" t="s">
        <v>364</v>
      </c>
      <c r="C184" s="159" t="s">
        <v>432</v>
      </c>
      <c r="D184" s="162">
        <v>3</v>
      </c>
      <c r="E184" s="239"/>
      <c r="F184" s="249"/>
      <c r="G184" s="68">
        <f t="shared" si="12"/>
        <v>0</v>
      </c>
      <c r="H184" s="260"/>
      <c r="I184" s="68">
        <f t="shared" si="13"/>
        <v>0</v>
      </c>
    </row>
    <row r="185" spans="1:9" s="60" customFormat="1" ht="18" customHeight="1">
      <c r="A185" s="10" t="s">
        <v>516</v>
      </c>
      <c r="B185" s="156" t="s">
        <v>365</v>
      </c>
      <c r="C185" s="159" t="s">
        <v>432</v>
      </c>
      <c r="D185" s="162">
        <v>1</v>
      </c>
      <c r="E185" s="239"/>
      <c r="F185" s="249"/>
      <c r="G185" s="68">
        <f t="shared" si="12"/>
        <v>0</v>
      </c>
      <c r="H185" s="260"/>
      <c r="I185" s="68">
        <f t="shared" si="13"/>
        <v>0</v>
      </c>
    </row>
    <row r="186" spans="1:9" s="60" customFormat="1" ht="18" customHeight="1">
      <c r="A186" s="10" t="s">
        <v>517</v>
      </c>
      <c r="B186" s="156" t="s">
        <v>434</v>
      </c>
      <c r="C186" s="158" t="s">
        <v>19</v>
      </c>
      <c r="D186" s="162">
        <v>70</v>
      </c>
      <c r="E186" s="239"/>
      <c r="F186" s="249"/>
      <c r="G186" s="68">
        <f t="shared" si="12"/>
        <v>0</v>
      </c>
      <c r="H186" s="260"/>
      <c r="I186" s="68">
        <f t="shared" si="13"/>
        <v>0</v>
      </c>
    </row>
    <row r="187" spans="1:9" s="60" customFormat="1" ht="18" customHeight="1">
      <c r="A187" s="10" t="s">
        <v>518</v>
      </c>
      <c r="B187" s="156" t="s">
        <v>435</v>
      </c>
      <c r="C187" s="158" t="s">
        <v>19</v>
      </c>
      <c r="D187" s="162">
        <v>4</v>
      </c>
      <c r="E187" s="239"/>
      <c r="F187" s="249"/>
      <c r="G187" s="68">
        <f t="shared" si="12"/>
        <v>0</v>
      </c>
      <c r="H187" s="260"/>
      <c r="I187" s="68">
        <f t="shared" si="13"/>
        <v>0</v>
      </c>
    </row>
    <row r="188" spans="1:9" s="60" customFormat="1" ht="18" customHeight="1" thickBot="1">
      <c r="A188" s="64" t="s">
        <v>519</v>
      </c>
      <c r="B188" s="187" t="s">
        <v>436</v>
      </c>
      <c r="C188" s="217" t="s">
        <v>15</v>
      </c>
      <c r="D188" s="189">
        <v>2200</v>
      </c>
      <c r="E188" s="250"/>
      <c r="F188" s="251"/>
      <c r="G188" s="181">
        <f t="shared" si="12"/>
        <v>0</v>
      </c>
      <c r="H188" s="270"/>
      <c r="I188" s="181">
        <f t="shared" si="13"/>
        <v>0</v>
      </c>
    </row>
    <row r="189" spans="1:9" s="60" customFormat="1" ht="18" customHeight="1" thickTop="1">
      <c r="A189" s="111" t="s">
        <v>520</v>
      </c>
      <c r="B189" s="190" t="s">
        <v>437</v>
      </c>
      <c r="C189" s="191" t="s">
        <v>19</v>
      </c>
      <c r="D189" s="192">
        <v>22</v>
      </c>
      <c r="E189" s="252"/>
      <c r="F189" s="253"/>
      <c r="G189" s="185">
        <f t="shared" si="12"/>
        <v>0</v>
      </c>
      <c r="H189" s="271"/>
      <c r="I189" s="185">
        <f t="shared" si="13"/>
        <v>0</v>
      </c>
    </row>
    <row r="190" spans="1:9" s="60" customFormat="1" ht="18" customHeight="1">
      <c r="A190" s="10" t="s">
        <v>521</v>
      </c>
      <c r="B190" s="156" t="s">
        <v>438</v>
      </c>
      <c r="C190" s="158" t="s">
        <v>19</v>
      </c>
      <c r="D190" s="163">
        <v>44</v>
      </c>
      <c r="E190" s="239"/>
      <c r="F190" s="249"/>
      <c r="G190" s="68">
        <f t="shared" si="12"/>
        <v>0</v>
      </c>
      <c r="H190" s="260"/>
      <c r="I190" s="68">
        <f t="shared" si="13"/>
        <v>0</v>
      </c>
    </row>
    <row r="191" spans="1:9" s="60" customFormat="1" ht="18" customHeight="1">
      <c r="A191" s="10" t="s">
        <v>522</v>
      </c>
      <c r="B191" s="156" t="s">
        <v>439</v>
      </c>
      <c r="C191" s="158" t="s">
        <v>19</v>
      </c>
      <c r="D191" s="163">
        <v>88</v>
      </c>
      <c r="E191" s="239"/>
      <c r="F191" s="249"/>
      <c r="G191" s="68">
        <f t="shared" si="12"/>
        <v>0</v>
      </c>
      <c r="H191" s="260"/>
      <c r="I191" s="68">
        <f t="shared" si="13"/>
        <v>0</v>
      </c>
    </row>
    <row r="192" spans="1:9" s="60" customFormat="1" ht="18" customHeight="1">
      <c r="A192" s="10" t="s">
        <v>523</v>
      </c>
      <c r="B192" s="156" t="s">
        <v>440</v>
      </c>
      <c r="C192" s="158" t="s">
        <v>19</v>
      </c>
      <c r="D192" s="163">
        <v>19</v>
      </c>
      <c r="E192" s="239"/>
      <c r="F192" s="249"/>
      <c r="G192" s="68">
        <f t="shared" si="12"/>
        <v>0</v>
      </c>
      <c r="H192" s="260"/>
      <c r="I192" s="68">
        <f t="shared" si="13"/>
        <v>0</v>
      </c>
    </row>
    <row r="193" spans="1:9" s="60" customFormat="1" ht="18" customHeight="1">
      <c r="A193" s="10" t="s">
        <v>524</v>
      </c>
      <c r="B193" s="156" t="s">
        <v>441</v>
      </c>
      <c r="C193" s="160" t="s">
        <v>442</v>
      </c>
      <c r="D193" s="163">
        <v>18</v>
      </c>
      <c r="E193" s="239"/>
      <c r="F193" s="249"/>
      <c r="G193" s="68">
        <f t="shared" si="12"/>
        <v>0</v>
      </c>
      <c r="H193" s="260"/>
      <c r="I193" s="68">
        <f t="shared" si="13"/>
        <v>0</v>
      </c>
    </row>
    <row r="194" spans="1:9" s="60" customFormat="1" ht="18" customHeight="1">
      <c r="A194" s="10" t="s">
        <v>525</v>
      </c>
      <c r="B194" s="156" t="s">
        <v>443</v>
      </c>
      <c r="C194" s="160" t="s">
        <v>15</v>
      </c>
      <c r="D194" s="163">
        <v>27</v>
      </c>
      <c r="E194" s="239"/>
      <c r="F194" s="249"/>
      <c r="G194" s="68">
        <f t="shared" si="12"/>
        <v>0</v>
      </c>
      <c r="H194" s="260"/>
      <c r="I194" s="68">
        <f t="shared" si="13"/>
        <v>0</v>
      </c>
    </row>
    <row r="195" spans="1:9" s="60" customFormat="1" ht="18" customHeight="1">
      <c r="A195" s="10" t="s">
        <v>526</v>
      </c>
      <c r="B195" s="156" t="s">
        <v>444</v>
      </c>
      <c r="C195" s="158" t="s">
        <v>19</v>
      </c>
      <c r="D195" s="163">
        <v>27</v>
      </c>
      <c r="E195" s="239"/>
      <c r="F195" s="249"/>
      <c r="G195" s="68">
        <f t="shared" si="12"/>
        <v>0</v>
      </c>
      <c r="H195" s="260"/>
      <c r="I195" s="68">
        <f t="shared" si="13"/>
        <v>0</v>
      </c>
    </row>
    <row r="196" spans="1:9" s="60" customFormat="1" ht="18" customHeight="1">
      <c r="A196" s="10" t="s">
        <v>527</v>
      </c>
      <c r="B196" s="156" t="s">
        <v>445</v>
      </c>
      <c r="C196" s="158" t="s">
        <v>19</v>
      </c>
      <c r="D196" s="163">
        <v>76</v>
      </c>
      <c r="E196" s="247"/>
      <c r="F196" s="249"/>
      <c r="G196" s="68">
        <f t="shared" si="12"/>
        <v>0</v>
      </c>
      <c r="H196" s="260"/>
      <c r="I196" s="68">
        <f t="shared" si="13"/>
        <v>0</v>
      </c>
    </row>
    <row r="197" spans="1:9" s="60" customFormat="1" ht="18" customHeight="1">
      <c r="A197" s="10" t="s">
        <v>528</v>
      </c>
      <c r="B197" s="156" t="s">
        <v>409</v>
      </c>
      <c r="C197" s="158" t="s">
        <v>19</v>
      </c>
      <c r="D197" s="162">
        <v>10</v>
      </c>
      <c r="E197" s="239"/>
      <c r="F197" s="249"/>
      <c r="G197" s="68">
        <f t="shared" si="12"/>
        <v>0</v>
      </c>
      <c r="H197" s="260"/>
      <c r="I197" s="68">
        <f t="shared" si="13"/>
        <v>0</v>
      </c>
    </row>
    <row r="198" spans="1:9" s="60" customFormat="1" ht="18" customHeight="1">
      <c r="A198" s="10" t="s">
        <v>529</v>
      </c>
      <c r="B198" s="156" t="s">
        <v>410</v>
      </c>
      <c r="C198" s="158" t="s">
        <v>19</v>
      </c>
      <c r="D198" s="162">
        <v>9</v>
      </c>
      <c r="E198" s="239"/>
      <c r="F198" s="249"/>
      <c r="G198" s="68">
        <f t="shared" si="12"/>
        <v>0</v>
      </c>
      <c r="H198" s="260"/>
      <c r="I198" s="68">
        <f t="shared" si="13"/>
        <v>0</v>
      </c>
    </row>
    <row r="199" spans="1:9" s="60" customFormat="1" ht="18" customHeight="1">
      <c r="A199" s="10" t="s">
        <v>530</v>
      </c>
      <c r="B199" s="156" t="s">
        <v>411</v>
      </c>
      <c r="C199" s="158" t="s">
        <v>19</v>
      </c>
      <c r="D199" s="162">
        <v>20</v>
      </c>
      <c r="E199" s="239"/>
      <c r="F199" s="249"/>
      <c r="G199" s="68">
        <f t="shared" si="12"/>
        <v>0</v>
      </c>
      <c r="H199" s="260"/>
      <c r="I199" s="68">
        <f t="shared" si="13"/>
        <v>0</v>
      </c>
    </row>
    <row r="200" spans="1:9" s="60" customFormat="1" ht="18" customHeight="1">
      <c r="A200" s="10" t="s">
        <v>531</v>
      </c>
      <c r="B200" s="156" t="s">
        <v>446</v>
      </c>
      <c r="C200" s="158" t="s">
        <v>19</v>
      </c>
      <c r="D200" s="162">
        <v>44</v>
      </c>
      <c r="E200" s="254"/>
      <c r="F200" s="249"/>
      <c r="G200" s="68">
        <f t="shared" si="12"/>
        <v>0</v>
      </c>
      <c r="H200" s="260"/>
      <c r="I200" s="68">
        <f t="shared" si="13"/>
        <v>0</v>
      </c>
    </row>
    <row r="201" spans="1:9" s="60" customFormat="1" ht="18" customHeight="1">
      <c r="A201" s="10" t="s">
        <v>532</v>
      </c>
      <c r="B201" s="156" t="s">
        <v>415</v>
      </c>
      <c r="C201" s="158" t="s">
        <v>19</v>
      </c>
      <c r="D201" s="162">
        <v>42</v>
      </c>
      <c r="E201" s="254"/>
      <c r="F201" s="249"/>
      <c r="G201" s="68">
        <f t="shared" si="12"/>
        <v>0</v>
      </c>
      <c r="H201" s="260"/>
      <c r="I201" s="68">
        <f t="shared" si="13"/>
        <v>0</v>
      </c>
    </row>
    <row r="202" spans="1:9" s="60" customFormat="1" ht="18" customHeight="1">
      <c r="A202" s="10" t="s">
        <v>533</v>
      </c>
      <c r="B202" s="156" t="s">
        <v>416</v>
      </c>
      <c r="C202" s="158" t="s">
        <v>19</v>
      </c>
      <c r="D202" s="162">
        <v>42</v>
      </c>
      <c r="E202" s="239"/>
      <c r="F202" s="249"/>
      <c r="G202" s="68">
        <f t="shared" si="12"/>
        <v>0</v>
      </c>
      <c r="H202" s="260"/>
      <c r="I202" s="68">
        <f t="shared" si="13"/>
        <v>0</v>
      </c>
    </row>
    <row r="203" spans="1:9" s="60" customFormat="1" ht="18" customHeight="1">
      <c r="A203" s="10" t="s">
        <v>534</v>
      </c>
      <c r="B203" s="156" t="s">
        <v>447</v>
      </c>
      <c r="C203" s="159" t="s">
        <v>432</v>
      </c>
      <c r="D203" s="162">
        <v>3</v>
      </c>
      <c r="E203" s="239"/>
      <c r="F203" s="249"/>
      <c r="G203" s="68">
        <f t="shared" si="12"/>
        <v>0</v>
      </c>
      <c r="H203" s="260"/>
      <c r="I203" s="68">
        <f t="shared" si="13"/>
        <v>0</v>
      </c>
    </row>
    <row r="204" spans="1:9" s="60" customFormat="1" ht="18" customHeight="1">
      <c r="A204" s="10" t="s">
        <v>535</v>
      </c>
      <c r="B204" s="156" t="s">
        <v>418</v>
      </c>
      <c r="C204" s="159" t="s">
        <v>432</v>
      </c>
      <c r="D204" s="162">
        <v>3</v>
      </c>
      <c r="E204" s="239"/>
      <c r="F204" s="249"/>
      <c r="G204" s="68">
        <f t="shared" si="12"/>
        <v>0</v>
      </c>
      <c r="H204" s="260"/>
      <c r="I204" s="68">
        <f t="shared" si="13"/>
        <v>0</v>
      </c>
    </row>
    <row r="205" spans="1:9" s="60" customFormat="1" ht="18" customHeight="1">
      <c r="A205" s="10" t="s">
        <v>536</v>
      </c>
      <c r="B205" s="156" t="s">
        <v>419</v>
      </c>
      <c r="C205" s="159" t="s">
        <v>432</v>
      </c>
      <c r="D205" s="162">
        <v>1</v>
      </c>
      <c r="E205" s="239"/>
      <c r="F205" s="249"/>
      <c r="G205" s="68">
        <f t="shared" si="12"/>
        <v>0</v>
      </c>
      <c r="H205" s="260"/>
      <c r="I205" s="68">
        <f t="shared" si="13"/>
        <v>0</v>
      </c>
    </row>
    <row r="206" spans="1:9" s="60" customFormat="1" ht="18" customHeight="1">
      <c r="A206" s="10" t="s">
        <v>537</v>
      </c>
      <c r="B206" s="165" t="s">
        <v>448</v>
      </c>
      <c r="C206" s="158" t="s">
        <v>19</v>
      </c>
      <c r="D206" s="162">
        <v>20</v>
      </c>
      <c r="E206" s="255"/>
      <c r="F206" s="249"/>
      <c r="G206" s="68">
        <f t="shared" si="12"/>
        <v>0</v>
      </c>
      <c r="H206" s="260"/>
      <c r="I206" s="68">
        <f t="shared" si="13"/>
        <v>0</v>
      </c>
    </row>
    <row r="207" spans="1:9" s="60" customFormat="1" ht="18" customHeight="1">
      <c r="A207" s="10" t="s">
        <v>538</v>
      </c>
      <c r="B207" s="156" t="s">
        <v>421</v>
      </c>
      <c r="C207" s="159" t="s">
        <v>432</v>
      </c>
      <c r="D207" s="162">
        <v>1</v>
      </c>
      <c r="E207" s="239"/>
      <c r="F207" s="249"/>
      <c r="G207" s="68">
        <f t="shared" si="12"/>
        <v>0</v>
      </c>
      <c r="H207" s="260"/>
      <c r="I207" s="68">
        <f t="shared" si="13"/>
        <v>0</v>
      </c>
    </row>
    <row r="208" spans="1:9" s="60" customFormat="1" ht="18" customHeight="1">
      <c r="A208" s="10" t="s">
        <v>539</v>
      </c>
      <c r="B208" s="165" t="s">
        <v>449</v>
      </c>
      <c r="C208" s="158" t="s">
        <v>19</v>
      </c>
      <c r="D208" s="162">
        <v>14</v>
      </c>
      <c r="E208" s="254"/>
      <c r="F208" s="249"/>
      <c r="G208" s="68">
        <f t="shared" si="12"/>
        <v>0</v>
      </c>
      <c r="H208" s="260"/>
      <c r="I208" s="68">
        <f t="shared" si="13"/>
        <v>0</v>
      </c>
    </row>
    <row r="209" spans="1:9" s="60" customFormat="1" ht="18" customHeight="1">
      <c r="A209" s="10" t="s">
        <v>540</v>
      </c>
      <c r="B209" s="156" t="s">
        <v>450</v>
      </c>
      <c r="C209" s="158" t="s">
        <v>19</v>
      </c>
      <c r="D209" s="167">
        <v>4</v>
      </c>
      <c r="E209" s="239"/>
      <c r="F209" s="249"/>
      <c r="G209" s="68">
        <f t="shared" si="12"/>
        <v>0</v>
      </c>
      <c r="H209" s="260"/>
      <c r="I209" s="68">
        <f t="shared" si="13"/>
        <v>0</v>
      </c>
    </row>
    <row r="210" spans="1:9" s="60" customFormat="1" ht="18" customHeight="1">
      <c r="A210" s="10" t="s">
        <v>541</v>
      </c>
      <c r="B210" s="166" t="s">
        <v>451</v>
      </c>
      <c r="C210" s="158" t="s">
        <v>19</v>
      </c>
      <c r="D210" s="162">
        <v>22</v>
      </c>
      <c r="E210" s="240"/>
      <c r="F210" s="249"/>
      <c r="G210" s="68">
        <f t="shared" si="12"/>
        <v>0</v>
      </c>
      <c r="H210" s="260"/>
      <c r="I210" s="68">
        <f t="shared" si="13"/>
        <v>0</v>
      </c>
    </row>
    <row r="211" spans="1:9" s="60" customFormat="1" ht="18" customHeight="1">
      <c r="A211" s="10" t="s">
        <v>542</v>
      </c>
      <c r="B211" s="166" t="s">
        <v>452</v>
      </c>
      <c r="C211" s="158" t="s">
        <v>19</v>
      </c>
      <c r="D211" s="162">
        <v>3</v>
      </c>
      <c r="E211" s="241"/>
      <c r="F211" s="249"/>
      <c r="G211" s="68">
        <f t="shared" si="12"/>
        <v>0</v>
      </c>
      <c r="H211" s="260"/>
      <c r="I211" s="68">
        <f t="shared" si="13"/>
        <v>0</v>
      </c>
    </row>
    <row r="212" spans="1:9" s="60" customFormat="1" ht="18" customHeight="1">
      <c r="A212" s="9"/>
      <c r="B212" s="44" t="s">
        <v>10</v>
      </c>
      <c r="C212" s="37"/>
      <c r="D212" s="34"/>
      <c r="E212" s="40">
        <f>SUMPRODUCT(E113:E211,D113:D211)</f>
        <v>0</v>
      </c>
      <c r="F212" s="40">
        <f>SUMPRODUCT(F113:F211,D113:D211)</f>
        <v>0</v>
      </c>
      <c r="G212" s="40">
        <f>SUM(G113:G211)</f>
        <v>0</v>
      </c>
      <c r="H212" s="263"/>
      <c r="I212" s="40">
        <f>SUM(I113:I211)</f>
        <v>0</v>
      </c>
    </row>
    <row r="213" spans="1:9" s="59" customFormat="1" ht="18" customHeight="1">
      <c r="A213" s="9"/>
      <c r="B213" s="44"/>
      <c r="C213" s="37"/>
      <c r="D213" s="34"/>
      <c r="E213" s="40"/>
      <c r="F213" s="40"/>
      <c r="G213" s="40"/>
      <c r="H213" s="263"/>
      <c r="I213" s="40"/>
    </row>
    <row r="214" spans="1:9" s="57" customFormat="1" ht="18" customHeight="1">
      <c r="A214" s="9" t="s">
        <v>92</v>
      </c>
      <c r="B214" s="110" t="s">
        <v>43</v>
      </c>
      <c r="C214" s="38"/>
      <c r="D214" s="39"/>
      <c r="E214" s="40"/>
      <c r="F214" s="40"/>
      <c r="G214" s="40"/>
      <c r="H214" s="262"/>
      <c r="I214" s="40"/>
    </row>
    <row r="215" spans="1:9" s="7" customFormat="1" ht="18" customHeight="1">
      <c r="A215" s="9"/>
      <c r="B215" s="36" t="s">
        <v>44</v>
      </c>
      <c r="C215" s="38"/>
      <c r="D215" s="39"/>
      <c r="E215" s="35"/>
      <c r="F215" s="35"/>
      <c r="G215" s="35"/>
      <c r="H215" s="263"/>
      <c r="I215" s="35"/>
    </row>
    <row r="216" spans="1:9" s="7" customFormat="1" ht="18" customHeight="1">
      <c r="A216" s="10" t="s">
        <v>93</v>
      </c>
      <c r="B216" s="144" t="s">
        <v>262</v>
      </c>
      <c r="C216" s="142" t="s">
        <v>19</v>
      </c>
      <c r="D216" s="141">
        <v>5</v>
      </c>
      <c r="E216" s="229"/>
      <c r="F216" s="229"/>
      <c r="G216" s="22">
        <f aca="true" t="shared" si="14" ref="G216:G222">(E216+F216)*D216</f>
        <v>0</v>
      </c>
      <c r="H216" s="263"/>
      <c r="I216" s="22">
        <f aca="true" t="shared" si="15" ref="I216:I230">G216*(1+H216)</f>
        <v>0</v>
      </c>
    </row>
    <row r="217" spans="1:9" s="7" customFormat="1" ht="18" customHeight="1">
      <c r="A217" s="10" t="s">
        <v>94</v>
      </c>
      <c r="B217" s="144" t="s">
        <v>263</v>
      </c>
      <c r="C217" s="142" t="s">
        <v>19</v>
      </c>
      <c r="D217" s="141">
        <v>1</v>
      </c>
      <c r="E217" s="229"/>
      <c r="F217" s="229"/>
      <c r="G217" s="22">
        <f t="shared" si="14"/>
        <v>0</v>
      </c>
      <c r="H217" s="263"/>
      <c r="I217" s="22">
        <f t="shared" si="15"/>
        <v>0</v>
      </c>
    </row>
    <row r="218" spans="1:9" s="60" customFormat="1" ht="18" customHeight="1">
      <c r="A218" s="10" t="s">
        <v>95</v>
      </c>
      <c r="B218" s="144" t="s">
        <v>264</v>
      </c>
      <c r="C218" s="142" t="s">
        <v>19</v>
      </c>
      <c r="D218" s="141">
        <v>2</v>
      </c>
      <c r="E218" s="229"/>
      <c r="F218" s="229"/>
      <c r="G218" s="22">
        <f t="shared" si="14"/>
        <v>0</v>
      </c>
      <c r="H218" s="263"/>
      <c r="I218" s="22">
        <f t="shared" si="15"/>
        <v>0</v>
      </c>
    </row>
    <row r="219" spans="1:9" s="60" customFormat="1" ht="18" customHeight="1">
      <c r="A219" s="10" t="s">
        <v>146</v>
      </c>
      <c r="B219" s="144" t="s">
        <v>265</v>
      </c>
      <c r="C219" s="142" t="s">
        <v>19</v>
      </c>
      <c r="D219" s="141">
        <v>2</v>
      </c>
      <c r="E219" s="229"/>
      <c r="F219" s="229"/>
      <c r="G219" s="22">
        <f t="shared" si="14"/>
        <v>0</v>
      </c>
      <c r="H219" s="263"/>
      <c r="I219" s="22">
        <f t="shared" si="15"/>
        <v>0</v>
      </c>
    </row>
    <row r="220" spans="1:9" s="60" customFormat="1" ht="18" customHeight="1">
      <c r="A220" s="10" t="s">
        <v>276</v>
      </c>
      <c r="B220" s="144" t="s">
        <v>266</v>
      </c>
      <c r="C220" s="142" t="s">
        <v>19</v>
      </c>
      <c r="D220" s="141">
        <v>5</v>
      </c>
      <c r="E220" s="229"/>
      <c r="F220" s="229"/>
      <c r="G220" s="22">
        <f t="shared" si="14"/>
        <v>0</v>
      </c>
      <c r="H220" s="263"/>
      <c r="I220" s="22">
        <f t="shared" si="15"/>
        <v>0</v>
      </c>
    </row>
    <row r="221" spans="1:9" s="60" customFormat="1" ht="18" customHeight="1">
      <c r="A221" s="10" t="s">
        <v>277</v>
      </c>
      <c r="B221" s="144" t="s">
        <v>267</v>
      </c>
      <c r="C221" s="142" t="s">
        <v>19</v>
      </c>
      <c r="D221" s="141">
        <v>1</v>
      </c>
      <c r="E221" s="229"/>
      <c r="F221" s="229"/>
      <c r="G221" s="22">
        <f t="shared" si="14"/>
        <v>0</v>
      </c>
      <c r="H221" s="263"/>
      <c r="I221" s="22">
        <f t="shared" si="15"/>
        <v>0</v>
      </c>
    </row>
    <row r="222" spans="1:9" s="60" customFormat="1" ht="18" customHeight="1">
      <c r="A222" s="10" t="s">
        <v>278</v>
      </c>
      <c r="B222" s="144" t="s">
        <v>268</v>
      </c>
      <c r="C222" s="142" t="s">
        <v>19</v>
      </c>
      <c r="D222" s="141">
        <v>3</v>
      </c>
      <c r="E222" s="229"/>
      <c r="F222" s="229"/>
      <c r="G222" s="22">
        <f t="shared" si="14"/>
        <v>0</v>
      </c>
      <c r="H222" s="263"/>
      <c r="I222" s="22">
        <f t="shared" si="15"/>
        <v>0</v>
      </c>
    </row>
    <row r="223" spans="1:9" s="7" customFormat="1" ht="18" customHeight="1">
      <c r="A223" s="9"/>
      <c r="B223" s="27" t="s">
        <v>45</v>
      </c>
      <c r="C223" s="29"/>
      <c r="D223" s="30"/>
      <c r="E223" s="35"/>
      <c r="F223" s="35"/>
      <c r="G223" s="35"/>
      <c r="H223" s="263"/>
      <c r="I223" s="31"/>
    </row>
    <row r="224" spans="1:9" s="7" customFormat="1" ht="18" customHeight="1">
      <c r="A224" s="10" t="s">
        <v>279</v>
      </c>
      <c r="B224" s="144" t="s">
        <v>269</v>
      </c>
      <c r="C224" s="142" t="s">
        <v>19</v>
      </c>
      <c r="D224" s="141">
        <v>5</v>
      </c>
      <c r="E224" s="229"/>
      <c r="F224" s="229"/>
      <c r="G224" s="22">
        <f aca="true" t="shared" si="16" ref="G224:G230">(E224+F224)*D224</f>
        <v>0</v>
      </c>
      <c r="H224" s="263"/>
      <c r="I224" s="22">
        <f t="shared" si="15"/>
        <v>0</v>
      </c>
    </row>
    <row r="225" spans="1:9" s="7" customFormat="1" ht="18" customHeight="1">
      <c r="A225" s="10" t="s">
        <v>280</v>
      </c>
      <c r="B225" s="144" t="s">
        <v>270</v>
      </c>
      <c r="C225" s="142" t="s">
        <v>19</v>
      </c>
      <c r="D225" s="141">
        <v>1</v>
      </c>
      <c r="E225" s="229"/>
      <c r="F225" s="229"/>
      <c r="G225" s="22">
        <f t="shared" si="16"/>
        <v>0</v>
      </c>
      <c r="H225" s="263"/>
      <c r="I225" s="22">
        <f t="shared" si="15"/>
        <v>0</v>
      </c>
    </row>
    <row r="226" spans="1:9" s="60" customFormat="1" ht="18" customHeight="1">
      <c r="A226" s="10" t="s">
        <v>281</v>
      </c>
      <c r="B226" s="144" t="s">
        <v>271</v>
      </c>
      <c r="C226" s="142" t="s">
        <v>19</v>
      </c>
      <c r="D226" s="141">
        <v>2</v>
      </c>
      <c r="E226" s="229"/>
      <c r="F226" s="229"/>
      <c r="G226" s="22">
        <f t="shared" si="16"/>
        <v>0</v>
      </c>
      <c r="H226" s="263"/>
      <c r="I226" s="22">
        <f t="shared" si="15"/>
        <v>0</v>
      </c>
    </row>
    <row r="227" spans="1:9" s="60" customFormat="1" ht="18" customHeight="1">
      <c r="A227" s="10" t="s">
        <v>282</v>
      </c>
      <c r="B227" s="144" t="s">
        <v>272</v>
      </c>
      <c r="C227" s="142" t="s">
        <v>19</v>
      </c>
      <c r="D227" s="141">
        <v>2</v>
      </c>
      <c r="E227" s="229"/>
      <c r="F227" s="229"/>
      <c r="G227" s="22">
        <f t="shared" si="16"/>
        <v>0</v>
      </c>
      <c r="H227" s="263"/>
      <c r="I227" s="22">
        <f t="shared" si="15"/>
        <v>0</v>
      </c>
    </row>
    <row r="228" spans="1:9" s="60" customFormat="1" ht="18" customHeight="1">
      <c r="A228" s="10" t="s">
        <v>283</v>
      </c>
      <c r="B228" s="144" t="s">
        <v>273</v>
      </c>
      <c r="C228" s="142" t="s">
        <v>19</v>
      </c>
      <c r="D228" s="141">
        <v>5</v>
      </c>
      <c r="E228" s="229"/>
      <c r="F228" s="229"/>
      <c r="G228" s="22">
        <f t="shared" si="16"/>
        <v>0</v>
      </c>
      <c r="H228" s="263"/>
      <c r="I228" s="22">
        <f t="shared" si="15"/>
        <v>0</v>
      </c>
    </row>
    <row r="229" spans="1:9" s="60" customFormat="1" ht="18" customHeight="1">
      <c r="A229" s="10" t="s">
        <v>284</v>
      </c>
      <c r="B229" s="144" t="s">
        <v>274</v>
      </c>
      <c r="C229" s="142" t="s">
        <v>19</v>
      </c>
      <c r="D229" s="141">
        <v>1</v>
      </c>
      <c r="E229" s="229"/>
      <c r="F229" s="229"/>
      <c r="G229" s="22">
        <f t="shared" si="16"/>
        <v>0</v>
      </c>
      <c r="H229" s="263"/>
      <c r="I229" s="22">
        <f t="shared" si="15"/>
        <v>0</v>
      </c>
    </row>
    <row r="230" spans="1:9" s="60" customFormat="1" ht="18" customHeight="1">
      <c r="A230" s="10" t="s">
        <v>285</v>
      </c>
      <c r="B230" s="144" t="s">
        <v>275</v>
      </c>
      <c r="C230" s="142" t="s">
        <v>19</v>
      </c>
      <c r="D230" s="141">
        <v>3</v>
      </c>
      <c r="E230" s="229"/>
      <c r="F230" s="229"/>
      <c r="G230" s="22">
        <f t="shared" si="16"/>
        <v>0</v>
      </c>
      <c r="H230" s="263"/>
      <c r="I230" s="22">
        <f t="shared" si="15"/>
        <v>0</v>
      </c>
    </row>
    <row r="231" spans="1:9" s="7" customFormat="1" ht="18" customHeight="1">
      <c r="A231" s="9"/>
      <c r="B231" s="44" t="s">
        <v>10</v>
      </c>
      <c r="C231" s="37"/>
      <c r="D231" s="34"/>
      <c r="E231" s="40">
        <f>SUMPRODUCT(E216:E230,D216:D230)</f>
        <v>0</v>
      </c>
      <c r="F231" s="40">
        <f>SUMPRODUCT(F216:F230,D216:D230)</f>
        <v>0</v>
      </c>
      <c r="G231" s="40">
        <f>SUM(G216:G230)</f>
        <v>0</v>
      </c>
      <c r="H231" s="263"/>
      <c r="I231" s="40">
        <f>SUM(I216:I230)</f>
        <v>0</v>
      </c>
    </row>
    <row r="232" spans="1:9" s="7" customFormat="1" ht="18" customHeight="1">
      <c r="A232" s="9"/>
      <c r="B232" s="44"/>
      <c r="C232" s="37"/>
      <c r="D232" s="34"/>
      <c r="E232" s="40"/>
      <c r="F232" s="40"/>
      <c r="G232" s="40"/>
      <c r="H232" s="263"/>
      <c r="I232" s="40"/>
    </row>
    <row r="233" spans="1:9" s="7" customFormat="1" ht="18" customHeight="1">
      <c r="A233" s="9" t="s">
        <v>96</v>
      </c>
      <c r="B233" s="13" t="s">
        <v>46</v>
      </c>
      <c r="C233" s="38"/>
      <c r="D233" s="34"/>
      <c r="E233" s="40"/>
      <c r="F233" s="40"/>
      <c r="G233" s="40"/>
      <c r="H233" s="263"/>
      <c r="I233" s="40"/>
    </row>
    <row r="234" spans="1:9" s="7" customFormat="1" ht="18" customHeight="1">
      <c r="A234" s="10" t="s">
        <v>97</v>
      </c>
      <c r="B234" s="144" t="s">
        <v>286</v>
      </c>
      <c r="C234" s="142" t="s">
        <v>19</v>
      </c>
      <c r="D234" s="141">
        <v>2</v>
      </c>
      <c r="E234" s="228"/>
      <c r="F234" s="228"/>
      <c r="G234" s="22">
        <f aca="true" t="shared" si="17" ref="G234:G244">(E234+F234)*D234</f>
        <v>0</v>
      </c>
      <c r="H234" s="263"/>
      <c r="I234" s="22">
        <f aca="true" t="shared" si="18" ref="I234:I244">G234*(1+H234)</f>
        <v>0</v>
      </c>
    </row>
    <row r="235" spans="1:9" s="7" customFormat="1" ht="18" customHeight="1" thickBot="1">
      <c r="A235" s="64" t="s">
        <v>98</v>
      </c>
      <c r="B235" s="193" t="s">
        <v>287</v>
      </c>
      <c r="C235" s="194" t="s">
        <v>19</v>
      </c>
      <c r="D235" s="195">
        <v>5</v>
      </c>
      <c r="E235" s="256"/>
      <c r="F235" s="257"/>
      <c r="G235" s="196">
        <f t="shared" si="17"/>
        <v>0</v>
      </c>
      <c r="H235" s="264"/>
      <c r="I235" s="196">
        <f t="shared" si="18"/>
        <v>0</v>
      </c>
    </row>
    <row r="236" spans="1:9" s="7" customFormat="1" ht="18" customHeight="1" thickTop="1">
      <c r="A236" s="111" t="s">
        <v>147</v>
      </c>
      <c r="B236" s="197" t="s">
        <v>47</v>
      </c>
      <c r="C236" s="198" t="s">
        <v>19</v>
      </c>
      <c r="D236" s="199">
        <v>4</v>
      </c>
      <c r="E236" s="258"/>
      <c r="F236" s="258"/>
      <c r="G236" s="200">
        <f t="shared" si="17"/>
        <v>0</v>
      </c>
      <c r="H236" s="268"/>
      <c r="I236" s="200">
        <f t="shared" si="18"/>
        <v>0</v>
      </c>
    </row>
    <row r="237" spans="1:9" s="60" customFormat="1" ht="18" customHeight="1">
      <c r="A237" s="10" t="s">
        <v>295</v>
      </c>
      <c r="B237" s="144" t="s">
        <v>288</v>
      </c>
      <c r="C237" s="142" t="s">
        <v>19</v>
      </c>
      <c r="D237" s="141">
        <v>2</v>
      </c>
      <c r="E237" s="228"/>
      <c r="F237" s="228"/>
      <c r="G237" s="22">
        <f t="shared" si="17"/>
        <v>0</v>
      </c>
      <c r="H237" s="263"/>
      <c r="I237" s="22">
        <f t="shared" si="18"/>
        <v>0</v>
      </c>
    </row>
    <row r="238" spans="1:9" s="60" customFormat="1" ht="18" customHeight="1">
      <c r="A238" s="10" t="s">
        <v>296</v>
      </c>
      <c r="B238" s="144" t="s">
        <v>289</v>
      </c>
      <c r="C238" s="142" t="s">
        <v>19</v>
      </c>
      <c r="D238" s="141">
        <v>2</v>
      </c>
      <c r="E238" s="228"/>
      <c r="F238" s="228"/>
      <c r="G238" s="22">
        <f t="shared" si="17"/>
        <v>0</v>
      </c>
      <c r="H238" s="263"/>
      <c r="I238" s="22">
        <f t="shared" si="18"/>
        <v>0</v>
      </c>
    </row>
    <row r="239" spans="1:9" s="60" customFormat="1" ht="18" customHeight="1">
      <c r="A239" s="10" t="s">
        <v>297</v>
      </c>
      <c r="B239" s="144" t="s">
        <v>290</v>
      </c>
      <c r="C239" s="142" t="s">
        <v>19</v>
      </c>
      <c r="D239" s="141">
        <v>3</v>
      </c>
      <c r="E239" s="228"/>
      <c r="F239" s="228"/>
      <c r="G239" s="22">
        <f t="shared" si="17"/>
        <v>0</v>
      </c>
      <c r="H239" s="263"/>
      <c r="I239" s="22">
        <f t="shared" si="18"/>
        <v>0</v>
      </c>
    </row>
    <row r="240" spans="1:9" s="60" customFormat="1" ht="18" customHeight="1">
      <c r="A240" s="10" t="s">
        <v>298</v>
      </c>
      <c r="B240" s="144" t="s">
        <v>291</v>
      </c>
      <c r="C240" s="142" t="s">
        <v>19</v>
      </c>
      <c r="D240" s="141">
        <v>2</v>
      </c>
      <c r="E240" s="228"/>
      <c r="F240" s="228"/>
      <c r="G240" s="22">
        <f t="shared" si="17"/>
        <v>0</v>
      </c>
      <c r="H240" s="263"/>
      <c r="I240" s="22">
        <f t="shared" si="18"/>
        <v>0</v>
      </c>
    </row>
    <row r="241" spans="1:9" s="60" customFormat="1" ht="18" customHeight="1">
      <c r="A241" s="10" t="s">
        <v>299</v>
      </c>
      <c r="B241" s="144" t="s">
        <v>292</v>
      </c>
      <c r="C241" s="142" t="s">
        <v>19</v>
      </c>
      <c r="D241" s="141">
        <v>4</v>
      </c>
      <c r="E241" s="228"/>
      <c r="F241" s="228"/>
      <c r="G241" s="22">
        <f t="shared" si="17"/>
        <v>0</v>
      </c>
      <c r="H241" s="263"/>
      <c r="I241" s="22">
        <f t="shared" si="18"/>
        <v>0</v>
      </c>
    </row>
    <row r="242" spans="1:9" s="60" customFormat="1" ht="18" customHeight="1">
      <c r="A242" s="10" t="s">
        <v>300</v>
      </c>
      <c r="B242" s="144" t="s">
        <v>293</v>
      </c>
      <c r="C242" s="142" t="s">
        <v>19</v>
      </c>
      <c r="D242" s="141">
        <v>1</v>
      </c>
      <c r="E242" s="228"/>
      <c r="F242" s="228"/>
      <c r="G242" s="22">
        <f t="shared" si="17"/>
        <v>0</v>
      </c>
      <c r="H242" s="263"/>
      <c r="I242" s="22">
        <f t="shared" si="18"/>
        <v>0</v>
      </c>
    </row>
    <row r="243" spans="1:9" s="60" customFormat="1" ht="18" customHeight="1">
      <c r="A243" s="10" t="s">
        <v>301</v>
      </c>
      <c r="B243" s="144" t="s">
        <v>294</v>
      </c>
      <c r="C243" s="142" t="s">
        <v>19</v>
      </c>
      <c r="D243" s="141">
        <v>1</v>
      </c>
      <c r="E243" s="228"/>
      <c r="F243" s="228"/>
      <c r="G243" s="22">
        <f t="shared" si="17"/>
        <v>0</v>
      </c>
      <c r="H243" s="263"/>
      <c r="I243" s="22">
        <f t="shared" si="18"/>
        <v>0</v>
      </c>
    </row>
    <row r="244" spans="1:9" s="60" customFormat="1" ht="18" customHeight="1">
      <c r="A244" s="10" t="s">
        <v>302</v>
      </c>
      <c r="B244" s="144" t="s">
        <v>48</v>
      </c>
      <c r="C244" s="142" t="s">
        <v>15</v>
      </c>
      <c r="D244" s="141">
        <v>150</v>
      </c>
      <c r="E244" s="228"/>
      <c r="F244" s="228"/>
      <c r="G244" s="22">
        <f t="shared" si="17"/>
        <v>0</v>
      </c>
      <c r="H244" s="263"/>
      <c r="I244" s="22">
        <f t="shared" si="18"/>
        <v>0</v>
      </c>
    </row>
    <row r="245" spans="1:9" s="7" customFormat="1" ht="18" customHeight="1">
      <c r="A245" s="9"/>
      <c r="B245" s="36" t="s">
        <v>10</v>
      </c>
      <c r="C245" s="38"/>
      <c r="D245" s="39"/>
      <c r="E245" s="40">
        <f>SUMPRODUCT(E234:E244,D234:D244)</f>
        <v>0</v>
      </c>
      <c r="F245" s="40">
        <f>SUMPRODUCT(F234:F244,D234:D244)</f>
        <v>0</v>
      </c>
      <c r="G245" s="40">
        <f>SUM(G234:G244)</f>
        <v>0</v>
      </c>
      <c r="H245" s="262"/>
      <c r="I245" s="40">
        <f>SUM(I234:I244)</f>
        <v>0</v>
      </c>
    </row>
    <row r="246" spans="1:9" s="7" customFormat="1" ht="18" customHeight="1">
      <c r="A246" s="9"/>
      <c r="B246" s="36"/>
      <c r="C246" s="38"/>
      <c r="D246" s="39"/>
      <c r="E246" s="40"/>
      <c r="F246" s="40"/>
      <c r="G246" s="40"/>
      <c r="H246" s="262"/>
      <c r="I246" s="40"/>
    </row>
    <row r="247" spans="1:9" s="7" customFormat="1" ht="18" customHeight="1">
      <c r="A247" s="9" t="s">
        <v>99</v>
      </c>
      <c r="B247" s="110" t="s">
        <v>49</v>
      </c>
      <c r="C247" s="38"/>
      <c r="D247" s="39"/>
      <c r="E247" s="40"/>
      <c r="F247" s="40"/>
      <c r="G247" s="40"/>
      <c r="H247" s="262"/>
      <c r="I247" s="40"/>
    </row>
    <row r="248" spans="1:9" s="7" customFormat="1" ht="18" customHeight="1">
      <c r="A248" s="10" t="s">
        <v>100</v>
      </c>
      <c r="B248" s="33" t="s">
        <v>50</v>
      </c>
      <c r="C248" s="37" t="s">
        <v>19</v>
      </c>
      <c r="D248" s="34">
        <v>13</v>
      </c>
      <c r="E248" s="228"/>
      <c r="F248" s="31">
        <v>0</v>
      </c>
      <c r="G248" s="22">
        <f>(E248+F248)*D248</f>
        <v>0</v>
      </c>
      <c r="H248" s="263"/>
      <c r="I248" s="22">
        <f>G248*(1+H248)</f>
        <v>0</v>
      </c>
    </row>
    <row r="249" spans="1:9" s="60" customFormat="1" ht="18" customHeight="1">
      <c r="A249" s="10" t="s">
        <v>101</v>
      </c>
      <c r="B249" s="33" t="s">
        <v>54</v>
      </c>
      <c r="C249" s="37" t="s">
        <v>19</v>
      </c>
      <c r="D249" s="34">
        <v>48</v>
      </c>
      <c r="E249" s="228"/>
      <c r="F249" s="31">
        <v>0</v>
      </c>
      <c r="G249" s="22">
        <f>(E249+F249)*D249</f>
        <v>0</v>
      </c>
      <c r="H249" s="263"/>
      <c r="I249" s="22">
        <f>G249*(1+H249)</f>
        <v>0</v>
      </c>
    </row>
    <row r="250" spans="1:9" s="7" customFormat="1" ht="18" customHeight="1">
      <c r="A250" s="10" t="s">
        <v>102</v>
      </c>
      <c r="B250" s="33" t="s">
        <v>51</v>
      </c>
      <c r="C250" s="37" t="s">
        <v>19</v>
      </c>
      <c r="D250" s="34">
        <v>288</v>
      </c>
      <c r="E250" s="228"/>
      <c r="F250" s="31">
        <v>0</v>
      </c>
      <c r="G250" s="22">
        <f>(E250+F250)*D250</f>
        <v>0</v>
      </c>
      <c r="H250" s="263"/>
      <c r="I250" s="22">
        <f>G250*(1+H250)</f>
        <v>0</v>
      </c>
    </row>
    <row r="251" spans="1:9" s="7" customFormat="1" ht="18" customHeight="1">
      <c r="A251" s="10"/>
      <c r="B251" s="44" t="s">
        <v>10</v>
      </c>
      <c r="C251" s="38"/>
      <c r="D251" s="39"/>
      <c r="E251" s="40">
        <f>SUMPRODUCT(E248:E250,D248:D250)</f>
        <v>0</v>
      </c>
      <c r="F251" s="40">
        <f>SUMPRODUCT(F248:F250,D248:D250)</f>
        <v>0</v>
      </c>
      <c r="G251" s="40">
        <f>SUM(G248:G250)</f>
        <v>0</v>
      </c>
      <c r="H251" s="262"/>
      <c r="I251" s="40">
        <f>SUM(I248:I250)</f>
        <v>0</v>
      </c>
    </row>
    <row r="252" spans="1:9" s="7" customFormat="1" ht="18" customHeight="1">
      <c r="A252" s="10"/>
      <c r="B252" s="44"/>
      <c r="C252" s="38"/>
      <c r="D252" s="39"/>
      <c r="E252" s="40"/>
      <c r="F252" s="40"/>
      <c r="G252" s="40"/>
      <c r="H252" s="262"/>
      <c r="I252" s="40"/>
    </row>
    <row r="253" spans="1:9" s="1" customFormat="1" ht="18" customHeight="1">
      <c r="A253" s="9" t="s">
        <v>103</v>
      </c>
      <c r="B253" s="110" t="s">
        <v>17</v>
      </c>
      <c r="C253" s="37"/>
      <c r="D253" s="34"/>
      <c r="E253" s="40"/>
      <c r="F253" s="40"/>
      <c r="G253" s="40"/>
      <c r="H253" s="263"/>
      <c r="I253" s="40"/>
    </row>
    <row r="254" spans="1:9" s="1" customFormat="1" ht="18" customHeight="1">
      <c r="A254" s="10" t="s">
        <v>104</v>
      </c>
      <c r="B254" s="32" t="s">
        <v>23</v>
      </c>
      <c r="C254" s="29" t="s">
        <v>12</v>
      </c>
      <c r="D254" s="146">
        <v>450</v>
      </c>
      <c r="E254" s="229"/>
      <c r="F254" s="229"/>
      <c r="G254" s="22">
        <f>(E254+F254)*D254</f>
        <v>0</v>
      </c>
      <c r="H254" s="263"/>
      <c r="I254" s="22">
        <f>G254*(1+H254)</f>
        <v>0</v>
      </c>
    </row>
    <row r="255" spans="1:9" s="1" customFormat="1" ht="18" customHeight="1">
      <c r="A255" s="10" t="s">
        <v>105</v>
      </c>
      <c r="B255" s="32" t="s">
        <v>24</v>
      </c>
      <c r="C255" s="29" t="s">
        <v>12</v>
      </c>
      <c r="D255" s="141">
        <v>980</v>
      </c>
      <c r="E255" s="228"/>
      <c r="F255" s="228"/>
      <c r="G255" s="22">
        <f>(E255+F255)*D255</f>
        <v>0</v>
      </c>
      <c r="H255" s="263"/>
      <c r="I255" s="22">
        <f>G255*(1+H255)</f>
        <v>0</v>
      </c>
    </row>
    <row r="256" spans="1:9" s="1" customFormat="1" ht="18" customHeight="1">
      <c r="A256" s="10" t="s">
        <v>331</v>
      </c>
      <c r="B256" s="32" t="s">
        <v>25</v>
      </c>
      <c r="C256" s="29" t="s">
        <v>12</v>
      </c>
      <c r="D256" s="141">
        <v>1430</v>
      </c>
      <c r="E256" s="229"/>
      <c r="F256" s="229"/>
      <c r="G256" s="22">
        <f>(E256+F256)*D256</f>
        <v>0</v>
      </c>
      <c r="H256" s="263"/>
      <c r="I256" s="22">
        <f>G256*(1+H256)</f>
        <v>0</v>
      </c>
    </row>
    <row r="257" spans="1:9" s="1" customFormat="1" ht="18" customHeight="1">
      <c r="A257" s="10" t="s">
        <v>332</v>
      </c>
      <c r="B257" s="32" t="s">
        <v>52</v>
      </c>
      <c r="C257" s="29" t="s">
        <v>12</v>
      </c>
      <c r="D257" s="141">
        <v>60</v>
      </c>
      <c r="E257" s="229"/>
      <c r="F257" s="229"/>
      <c r="G257" s="22">
        <f>(E257+F257)*D257</f>
        <v>0</v>
      </c>
      <c r="H257" s="263"/>
      <c r="I257" s="22">
        <f>G257*(1+H257)</f>
        <v>0</v>
      </c>
    </row>
    <row r="258" spans="1:9" s="1" customFormat="1" ht="18" customHeight="1">
      <c r="A258" s="10" t="s">
        <v>333</v>
      </c>
      <c r="B258" s="32" t="s">
        <v>18</v>
      </c>
      <c r="C258" s="29" t="s">
        <v>14</v>
      </c>
      <c r="D258" s="141">
        <v>1</v>
      </c>
      <c r="E258" s="229"/>
      <c r="F258" s="229"/>
      <c r="G258" s="22">
        <f>(E258+F258)*D258</f>
        <v>0</v>
      </c>
      <c r="H258" s="263"/>
      <c r="I258" s="22">
        <f>G258*(1+H258)</f>
        <v>0</v>
      </c>
    </row>
    <row r="259" spans="1:9" s="1" customFormat="1" ht="18" customHeight="1">
      <c r="A259" s="10"/>
      <c r="B259" s="44" t="s">
        <v>10</v>
      </c>
      <c r="C259" s="37"/>
      <c r="D259" s="34"/>
      <c r="E259" s="40">
        <f>SUMPRODUCT(E254:E258,D254:D258)</f>
        <v>0</v>
      </c>
      <c r="F259" s="40">
        <f>SUMPRODUCT(F254:F258,D254:D258)</f>
        <v>0</v>
      </c>
      <c r="G259" s="40">
        <f>SUM(G254:G258)</f>
        <v>0</v>
      </c>
      <c r="H259" s="263"/>
      <c r="I259" s="40">
        <f>SUM(I254:I258)</f>
        <v>0</v>
      </c>
    </row>
    <row r="260" spans="1:9" s="61" customFormat="1" ht="18" customHeight="1">
      <c r="A260" s="10"/>
      <c r="B260" s="44"/>
      <c r="C260" s="37"/>
      <c r="D260" s="34"/>
      <c r="E260" s="40"/>
      <c r="F260" s="40"/>
      <c r="G260" s="40"/>
      <c r="H260" s="263"/>
      <c r="I260" s="40"/>
    </row>
    <row r="261" spans="1:9" s="61" customFormat="1" ht="18" customHeight="1">
      <c r="A261" s="9" t="s">
        <v>106</v>
      </c>
      <c r="B261" s="44" t="s">
        <v>334</v>
      </c>
      <c r="C261" s="37"/>
      <c r="D261" s="34"/>
      <c r="E261" s="40"/>
      <c r="F261" s="40"/>
      <c r="G261" s="40"/>
      <c r="H261" s="263"/>
      <c r="I261" s="40"/>
    </row>
    <row r="262" spans="1:9" s="61" customFormat="1" ht="18" customHeight="1">
      <c r="A262" s="10" t="s">
        <v>107</v>
      </c>
      <c r="B262" s="144" t="s">
        <v>335</v>
      </c>
      <c r="C262" s="37" t="s">
        <v>12</v>
      </c>
      <c r="D262" s="34">
        <v>45</v>
      </c>
      <c r="E262" s="229"/>
      <c r="F262" s="229"/>
      <c r="G262" s="22">
        <f>(E262+F262)*D262</f>
        <v>0</v>
      </c>
      <c r="H262" s="263"/>
      <c r="I262" s="22">
        <f>G262*(1+H262)</f>
        <v>0</v>
      </c>
    </row>
    <row r="263" spans="1:9" s="61" customFormat="1" ht="18" customHeight="1">
      <c r="A263" s="10"/>
      <c r="B263" s="44" t="s">
        <v>10</v>
      </c>
      <c r="C263" s="37"/>
      <c r="D263" s="34"/>
      <c r="E263" s="40">
        <f>E262*D262</f>
        <v>0</v>
      </c>
      <c r="F263" s="40">
        <f>F262*D262</f>
        <v>0</v>
      </c>
      <c r="G263" s="40">
        <f>SUM(G262)</f>
        <v>0</v>
      </c>
      <c r="H263" s="263"/>
      <c r="I263" s="40">
        <f>SUM(I262)</f>
        <v>0</v>
      </c>
    </row>
    <row r="264" spans="1:9" s="61" customFormat="1" ht="18" customHeight="1">
      <c r="A264" s="10"/>
      <c r="B264" s="44"/>
      <c r="C264" s="37"/>
      <c r="D264" s="34"/>
      <c r="E264" s="40"/>
      <c r="F264" s="40"/>
      <c r="G264" s="40"/>
      <c r="H264" s="263"/>
      <c r="I264" s="40"/>
    </row>
    <row r="265" spans="1:9" s="60" customFormat="1" ht="18" customHeight="1">
      <c r="A265" s="9" t="s">
        <v>108</v>
      </c>
      <c r="B265" s="44" t="s">
        <v>128</v>
      </c>
      <c r="C265" s="38"/>
      <c r="D265" s="39"/>
      <c r="E265" s="40"/>
      <c r="F265" s="40"/>
      <c r="G265" s="40"/>
      <c r="H265" s="262"/>
      <c r="I265" s="40"/>
    </row>
    <row r="266" spans="1:9" s="61" customFormat="1" ht="18" customHeight="1">
      <c r="A266" s="10" t="s">
        <v>109</v>
      </c>
      <c r="B266" s="148" t="s">
        <v>303</v>
      </c>
      <c r="C266" s="142" t="s">
        <v>19</v>
      </c>
      <c r="D266" s="141">
        <v>7</v>
      </c>
      <c r="E266" s="229"/>
      <c r="F266" s="229"/>
      <c r="G266" s="22">
        <f aca="true" t="shared" si="19" ref="G266:G292">(E266+F266)*D266</f>
        <v>0</v>
      </c>
      <c r="H266" s="263"/>
      <c r="I266" s="22">
        <f aca="true" t="shared" si="20" ref="I266:I292">G266*(1+H266)</f>
        <v>0</v>
      </c>
    </row>
    <row r="267" spans="1:9" s="61" customFormat="1" ht="18" customHeight="1">
      <c r="A267" s="10" t="s">
        <v>110</v>
      </c>
      <c r="B267" s="148" t="s">
        <v>304</v>
      </c>
      <c r="C267" s="142" t="s">
        <v>19</v>
      </c>
      <c r="D267" s="141">
        <v>2</v>
      </c>
      <c r="E267" s="229"/>
      <c r="F267" s="229"/>
      <c r="G267" s="22">
        <f t="shared" si="19"/>
        <v>0</v>
      </c>
      <c r="H267" s="263"/>
      <c r="I267" s="22">
        <f t="shared" si="20"/>
        <v>0</v>
      </c>
    </row>
    <row r="268" spans="1:9" s="61" customFormat="1" ht="18" customHeight="1">
      <c r="A268" s="10" t="s">
        <v>111</v>
      </c>
      <c r="B268" s="148" t="s">
        <v>305</v>
      </c>
      <c r="C268" s="142" t="s">
        <v>19</v>
      </c>
      <c r="D268" s="141">
        <v>1</v>
      </c>
      <c r="E268" s="229"/>
      <c r="F268" s="229"/>
      <c r="G268" s="22">
        <f t="shared" si="19"/>
        <v>0</v>
      </c>
      <c r="H268" s="263"/>
      <c r="I268" s="22">
        <f t="shared" si="20"/>
        <v>0</v>
      </c>
    </row>
    <row r="269" spans="1:9" s="61" customFormat="1" ht="18" customHeight="1">
      <c r="A269" s="10" t="s">
        <v>112</v>
      </c>
      <c r="B269" s="148" t="s">
        <v>306</v>
      </c>
      <c r="C269" s="142" t="s">
        <v>19</v>
      </c>
      <c r="D269" s="141">
        <v>1</v>
      </c>
      <c r="E269" s="229"/>
      <c r="F269" s="229"/>
      <c r="G269" s="22">
        <f t="shared" si="19"/>
        <v>0</v>
      </c>
      <c r="H269" s="263"/>
      <c r="I269" s="22">
        <f t="shared" si="20"/>
        <v>0</v>
      </c>
    </row>
    <row r="270" spans="1:9" s="61" customFormat="1" ht="18" customHeight="1">
      <c r="A270" s="10" t="s">
        <v>113</v>
      </c>
      <c r="B270" s="148" t="s">
        <v>307</v>
      </c>
      <c r="C270" s="142" t="s">
        <v>19</v>
      </c>
      <c r="D270" s="141">
        <v>1</v>
      </c>
      <c r="E270" s="229"/>
      <c r="F270" s="229"/>
      <c r="G270" s="22">
        <f t="shared" si="19"/>
        <v>0</v>
      </c>
      <c r="H270" s="263"/>
      <c r="I270" s="22">
        <f t="shared" si="20"/>
        <v>0</v>
      </c>
    </row>
    <row r="271" spans="1:9" s="61" customFormat="1" ht="18" customHeight="1">
      <c r="A271" s="10" t="s">
        <v>336</v>
      </c>
      <c r="B271" s="148" t="s">
        <v>308</v>
      </c>
      <c r="C271" s="142" t="s">
        <v>19</v>
      </c>
      <c r="D271" s="141">
        <v>1</v>
      </c>
      <c r="E271" s="229"/>
      <c r="F271" s="229"/>
      <c r="G271" s="22">
        <f t="shared" si="19"/>
        <v>0</v>
      </c>
      <c r="H271" s="263"/>
      <c r="I271" s="22">
        <f t="shared" si="20"/>
        <v>0</v>
      </c>
    </row>
    <row r="272" spans="1:9" s="61" customFormat="1" ht="18" customHeight="1">
      <c r="A272" s="10" t="s">
        <v>337</v>
      </c>
      <c r="B272" s="148" t="s">
        <v>309</v>
      </c>
      <c r="C272" s="142" t="s">
        <v>19</v>
      </c>
      <c r="D272" s="141">
        <v>1</v>
      </c>
      <c r="E272" s="229"/>
      <c r="F272" s="229"/>
      <c r="G272" s="22">
        <f t="shared" si="19"/>
        <v>0</v>
      </c>
      <c r="H272" s="263"/>
      <c r="I272" s="22">
        <f t="shared" si="20"/>
        <v>0</v>
      </c>
    </row>
    <row r="273" spans="1:9" s="61" customFormat="1" ht="18" customHeight="1">
      <c r="A273" s="10" t="s">
        <v>338</v>
      </c>
      <c r="B273" s="148" t="s">
        <v>310</v>
      </c>
      <c r="C273" s="142" t="s">
        <v>19</v>
      </c>
      <c r="D273" s="141">
        <v>1</v>
      </c>
      <c r="E273" s="229"/>
      <c r="F273" s="229"/>
      <c r="G273" s="22">
        <f t="shared" si="19"/>
        <v>0</v>
      </c>
      <c r="H273" s="263"/>
      <c r="I273" s="22">
        <f t="shared" si="20"/>
        <v>0</v>
      </c>
    </row>
    <row r="274" spans="1:9" s="61" customFormat="1" ht="18" customHeight="1">
      <c r="A274" s="10" t="s">
        <v>339</v>
      </c>
      <c r="B274" s="148" t="s">
        <v>311</v>
      </c>
      <c r="C274" s="142" t="s">
        <v>19</v>
      </c>
      <c r="D274" s="141">
        <v>1</v>
      </c>
      <c r="E274" s="229"/>
      <c r="F274" s="229"/>
      <c r="G274" s="22">
        <f t="shared" si="19"/>
        <v>0</v>
      </c>
      <c r="H274" s="263"/>
      <c r="I274" s="22">
        <f t="shared" si="20"/>
        <v>0</v>
      </c>
    </row>
    <row r="275" spans="1:9" s="61" customFormat="1" ht="18" customHeight="1">
      <c r="A275" s="10" t="s">
        <v>340</v>
      </c>
      <c r="B275" s="148" t="s">
        <v>312</v>
      </c>
      <c r="C275" s="142" t="s">
        <v>19</v>
      </c>
      <c r="D275" s="141">
        <v>3</v>
      </c>
      <c r="E275" s="229"/>
      <c r="F275" s="229"/>
      <c r="G275" s="22">
        <f t="shared" si="19"/>
        <v>0</v>
      </c>
      <c r="H275" s="263"/>
      <c r="I275" s="22">
        <f t="shared" si="20"/>
        <v>0</v>
      </c>
    </row>
    <row r="276" spans="1:9" s="61" customFormat="1" ht="18" customHeight="1">
      <c r="A276" s="10" t="s">
        <v>341</v>
      </c>
      <c r="B276" s="148" t="s">
        <v>313</v>
      </c>
      <c r="C276" s="142" t="s">
        <v>19</v>
      </c>
      <c r="D276" s="141">
        <v>1</v>
      </c>
      <c r="E276" s="229"/>
      <c r="F276" s="229"/>
      <c r="G276" s="22">
        <f t="shared" si="19"/>
        <v>0</v>
      </c>
      <c r="H276" s="263"/>
      <c r="I276" s="22">
        <f t="shared" si="20"/>
        <v>0</v>
      </c>
    </row>
    <row r="277" spans="1:9" s="61" customFormat="1" ht="18" customHeight="1">
      <c r="A277" s="10" t="s">
        <v>342</v>
      </c>
      <c r="B277" s="148" t="s">
        <v>314</v>
      </c>
      <c r="C277" s="142" t="s">
        <v>19</v>
      </c>
      <c r="D277" s="141">
        <v>1</v>
      </c>
      <c r="E277" s="229"/>
      <c r="F277" s="229"/>
      <c r="G277" s="22">
        <f t="shared" si="19"/>
        <v>0</v>
      </c>
      <c r="H277" s="263"/>
      <c r="I277" s="22">
        <f t="shared" si="20"/>
        <v>0</v>
      </c>
    </row>
    <row r="278" spans="1:9" s="61" customFormat="1" ht="18" customHeight="1">
      <c r="A278" s="10" t="s">
        <v>343</v>
      </c>
      <c r="B278" s="148" t="s">
        <v>315</v>
      </c>
      <c r="C278" s="142" t="s">
        <v>19</v>
      </c>
      <c r="D278" s="141">
        <v>3</v>
      </c>
      <c r="E278" s="229"/>
      <c r="F278" s="229"/>
      <c r="G278" s="22">
        <f t="shared" si="19"/>
        <v>0</v>
      </c>
      <c r="H278" s="263"/>
      <c r="I278" s="22">
        <f t="shared" si="20"/>
        <v>0</v>
      </c>
    </row>
    <row r="279" spans="1:9" s="61" customFormat="1" ht="18" customHeight="1">
      <c r="A279" s="10" t="s">
        <v>344</v>
      </c>
      <c r="B279" s="148" t="s">
        <v>316</v>
      </c>
      <c r="C279" s="142" t="s">
        <v>19</v>
      </c>
      <c r="D279" s="141">
        <v>1</v>
      </c>
      <c r="E279" s="229"/>
      <c r="F279" s="229"/>
      <c r="G279" s="22">
        <f t="shared" si="19"/>
        <v>0</v>
      </c>
      <c r="H279" s="263"/>
      <c r="I279" s="22">
        <f t="shared" si="20"/>
        <v>0</v>
      </c>
    </row>
    <row r="280" spans="1:9" s="61" customFormat="1" ht="18" customHeight="1">
      <c r="A280" s="10" t="s">
        <v>345</v>
      </c>
      <c r="B280" s="148" t="s">
        <v>317</v>
      </c>
      <c r="C280" s="142" t="s">
        <v>19</v>
      </c>
      <c r="D280" s="141">
        <v>1</v>
      </c>
      <c r="E280" s="229"/>
      <c r="F280" s="229"/>
      <c r="G280" s="22">
        <f t="shared" si="19"/>
        <v>0</v>
      </c>
      <c r="H280" s="263"/>
      <c r="I280" s="22">
        <f t="shared" si="20"/>
        <v>0</v>
      </c>
    </row>
    <row r="281" spans="1:9" s="61" customFormat="1" ht="18" customHeight="1">
      <c r="A281" s="10" t="s">
        <v>346</v>
      </c>
      <c r="B281" s="148" t="s">
        <v>318</v>
      </c>
      <c r="C281" s="142" t="s">
        <v>19</v>
      </c>
      <c r="D281" s="141">
        <v>2</v>
      </c>
      <c r="E281" s="229"/>
      <c r="F281" s="229"/>
      <c r="G281" s="22">
        <f t="shared" si="19"/>
        <v>0</v>
      </c>
      <c r="H281" s="263"/>
      <c r="I281" s="22">
        <f t="shared" si="20"/>
        <v>0</v>
      </c>
    </row>
    <row r="282" spans="1:9" s="61" customFormat="1" ht="18" customHeight="1" thickBot="1">
      <c r="A282" s="64" t="s">
        <v>347</v>
      </c>
      <c r="B282" s="218" t="s">
        <v>325</v>
      </c>
      <c r="C282" s="194" t="s">
        <v>19</v>
      </c>
      <c r="D282" s="195">
        <v>3</v>
      </c>
      <c r="E282" s="257"/>
      <c r="F282" s="257"/>
      <c r="G282" s="196">
        <f t="shared" si="19"/>
        <v>0</v>
      </c>
      <c r="H282" s="264"/>
      <c r="I282" s="196">
        <f t="shared" si="20"/>
        <v>0</v>
      </c>
    </row>
    <row r="283" spans="1:9" s="61" customFormat="1" ht="18" customHeight="1" thickTop="1">
      <c r="A283" s="111" t="s">
        <v>348</v>
      </c>
      <c r="B283" s="219" t="s">
        <v>326</v>
      </c>
      <c r="C283" s="198" t="s">
        <v>19</v>
      </c>
      <c r="D283" s="199">
        <v>1</v>
      </c>
      <c r="E283" s="259"/>
      <c r="F283" s="259"/>
      <c r="G283" s="200">
        <f t="shared" si="19"/>
        <v>0</v>
      </c>
      <c r="H283" s="268"/>
      <c r="I283" s="200">
        <f t="shared" si="20"/>
        <v>0</v>
      </c>
    </row>
    <row r="284" spans="1:9" s="61" customFormat="1" ht="18" customHeight="1">
      <c r="A284" s="10" t="s">
        <v>349</v>
      </c>
      <c r="B284" s="148" t="s">
        <v>327</v>
      </c>
      <c r="C284" s="142" t="s">
        <v>19</v>
      </c>
      <c r="D284" s="141">
        <v>1</v>
      </c>
      <c r="E284" s="229"/>
      <c r="F284" s="229"/>
      <c r="G284" s="22">
        <f t="shared" si="19"/>
        <v>0</v>
      </c>
      <c r="H284" s="263"/>
      <c r="I284" s="22">
        <f t="shared" si="20"/>
        <v>0</v>
      </c>
    </row>
    <row r="285" spans="1:9" s="61" customFormat="1" ht="18" customHeight="1">
      <c r="A285" s="10" t="s">
        <v>350</v>
      </c>
      <c r="B285" s="148" t="s">
        <v>328</v>
      </c>
      <c r="C285" s="142" t="s">
        <v>19</v>
      </c>
      <c r="D285" s="141">
        <v>1</v>
      </c>
      <c r="E285" s="229"/>
      <c r="F285" s="229"/>
      <c r="G285" s="22">
        <f t="shared" si="19"/>
        <v>0</v>
      </c>
      <c r="H285" s="263"/>
      <c r="I285" s="22">
        <f t="shared" si="20"/>
        <v>0</v>
      </c>
    </row>
    <row r="286" spans="1:9" s="61" customFormat="1" ht="18" customHeight="1">
      <c r="A286" s="10" t="s">
        <v>351</v>
      </c>
      <c r="B286" s="148" t="s">
        <v>329</v>
      </c>
      <c r="C286" s="142" t="s">
        <v>19</v>
      </c>
      <c r="D286" s="141">
        <v>2</v>
      </c>
      <c r="E286" s="229"/>
      <c r="F286" s="229"/>
      <c r="G286" s="22">
        <f t="shared" si="19"/>
        <v>0</v>
      </c>
      <c r="H286" s="263"/>
      <c r="I286" s="22">
        <f t="shared" si="20"/>
        <v>0</v>
      </c>
    </row>
    <row r="287" spans="1:9" s="61" customFormat="1" ht="18" customHeight="1">
      <c r="A287" s="10" t="s">
        <v>352</v>
      </c>
      <c r="B287" s="149" t="s">
        <v>319</v>
      </c>
      <c r="C287" s="142" t="s">
        <v>19</v>
      </c>
      <c r="D287" s="141">
        <v>31</v>
      </c>
      <c r="E287" s="229"/>
      <c r="F287" s="229"/>
      <c r="G287" s="22">
        <f t="shared" si="19"/>
        <v>0</v>
      </c>
      <c r="H287" s="263"/>
      <c r="I287" s="22">
        <f t="shared" si="20"/>
        <v>0</v>
      </c>
    </row>
    <row r="288" spans="1:9" s="61" customFormat="1" ht="18" customHeight="1">
      <c r="A288" s="10" t="s">
        <v>353</v>
      </c>
      <c r="B288" s="149" t="s">
        <v>320</v>
      </c>
      <c r="C288" s="147" t="s">
        <v>19</v>
      </c>
      <c r="D288" s="141">
        <v>26</v>
      </c>
      <c r="E288" s="229"/>
      <c r="F288" s="229"/>
      <c r="G288" s="22">
        <f t="shared" si="19"/>
        <v>0</v>
      </c>
      <c r="H288" s="263"/>
      <c r="I288" s="22">
        <f t="shared" si="20"/>
        <v>0</v>
      </c>
    </row>
    <row r="289" spans="1:9" s="61" customFormat="1" ht="18" customHeight="1">
      <c r="A289" s="10" t="s">
        <v>354</v>
      </c>
      <c r="B289" s="149" t="s">
        <v>321</v>
      </c>
      <c r="C289" s="147" t="s">
        <v>19</v>
      </c>
      <c r="D289" s="141">
        <v>9</v>
      </c>
      <c r="E289" s="229"/>
      <c r="F289" s="229"/>
      <c r="G289" s="22">
        <f t="shared" si="19"/>
        <v>0</v>
      </c>
      <c r="H289" s="263"/>
      <c r="I289" s="22">
        <f t="shared" si="20"/>
        <v>0</v>
      </c>
    </row>
    <row r="290" spans="1:9" s="61" customFormat="1" ht="18" customHeight="1">
      <c r="A290" s="10" t="s">
        <v>355</v>
      </c>
      <c r="B290" s="149" t="s">
        <v>322</v>
      </c>
      <c r="C290" s="147" t="s">
        <v>19</v>
      </c>
      <c r="D290" s="141">
        <v>3</v>
      </c>
      <c r="E290" s="229"/>
      <c r="F290" s="229"/>
      <c r="G290" s="22">
        <f t="shared" si="19"/>
        <v>0</v>
      </c>
      <c r="H290" s="263"/>
      <c r="I290" s="22">
        <f t="shared" si="20"/>
        <v>0</v>
      </c>
    </row>
    <row r="291" spans="1:9" s="61" customFormat="1" ht="18" customHeight="1">
      <c r="A291" s="10" t="s">
        <v>356</v>
      </c>
      <c r="B291" s="149" t="s">
        <v>323</v>
      </c>
      <c r="C291" s="147" t="s">
        <v>19</v>
      </c>
      <c r="D291" s="141">
        <v>2</v>
      </c>
      <c r="E291" s="229"/>
      <c r="F291" s="229"/>
      <c r="G291" s="22">
        <f t="shared" si="19"/>
        <v>0</v>
      </c>
      <c r="H291" s="263"/>
      <c r="I291" s="22">
        <f t="shared" si="20"/>
        <v>0</v>
      </c>
    </row>
    <row r="292" spans="1:9" s="61" customFormat="1" ht="18" customHeight="1">
      <c r="A292" s="10" t="s">
        <v>357</v>
      </c>
      <c r="B292" s="149" t="s">
        <v>324</v>
      </c>
      <c r="C292" s="147" t="s">
        <v>19</v>
      </c>
      <c r="D292" s="141">
        <v>2</v>
      </c>
      <c r="E292" s="229"/>
      <c r="F292" s="229"/>
      <c r="G292" s="22">
        <f t="shared" si="19"/>
        <v>0</v>
      </c>
      <c r="H292" s="263"/>
      <c r="I292" s="22">
        <f t="shared" si="20"/>
        <v>0</v>
      </c>
    </row>
    <row r="293" spans="1:9" s="60" customFormat="1" ht="18" customHeight="1">
      <c r="A293" s="9"/>
      <c r="B293" s="44" t="s">
        <v>10</v>
      </c>
      <c r="C293" s="38"/>
      <c r="D293" s="39"/>
      <c r="E293" s="40">
        <f>SUMPRODUCT(E266:E292,D266:D292)</f>
        <v>0</v>
      </c>
      <c r="F293" s="40">
        <f>SUMPRODUCT(F266:F292,D266:D292)</f>
        <v>0</v>
      </c>
      <c r="G293" s="40">
        <f>SUM(G266:G292)</f>
        <v>0</v>
      </c>
      <c r="H293" s="262"/>
      <c r="I293" s="40">
        <f>SUM(I266:I292)</f>
        <v>0</v>
      </c>
    </row>
    <row r="294" spans="1:9" s="61" customFormat="1" ht="18" customHeight="1">
      <c r="A294" s="10"/>
      <c r="B294" s="44"/>
      <c r="C294" s="37"/>
      <c r="D294" s="34"/>
      <c r="E294" s="40"/>
      <c r="F294" s="40"/>
      <c r="G294" s="40"/>
      <c r="H294" s="263"/>
      <c r="I294" s="40"/>
    </row>
    <row r="295" spans="1:9" s="1" customFormat="1" ht="18" customHeight="1">
      <c r="A295" s="9" t="s">
        <v>148</v>
      </c>
      <c r="B295" s="110" t="s">
        <v>20</v>
      </c>
      <c r="C295" s="37"/>
      <c r="D295" s="34"/>
      <c r="E295" s="40"/>
      <c r="F295" s="40"/>
      <c r="G295" s="40"/>
      <c r="H295" s="263"/>
      <c r="I295" s="40"/>
    </row>
    <row r="296" spans="1:9" s="1" customFormat="1" ht="18" customHeight="1">
      <c r="A296" s="10" t="s">
        <v>149</v>
      </c>
      <c r="B296" s="144" t="s">
        <v>361</v>
      </c>
      <c r="C296" s="29" t="s">
        <v>15</v>
      </c>
      <c r="D296" s="30">
        <v>35</v>
      </c>
      <c r="E296" s="229"/>
      <c r="F296" s="229"/>
      <c r="G296" s="22">
        <f aca="true" t="shared" si="21" ref="G296:G303">(E296+F296)*D296</f>
        <v>0</v>
      </c>
      <c r="H296" s="263"/>
      <c r="I296" s="22">
        <f aca="true" t="shared" si="22" ref="I296:I303">G296*(1+H296)</f>
        <v>0</v>
      </c>
    </row>
    <row r="297" spans="1:9" s="1" customFormat="1" ht="18" customHeight="1">
      <c r="A297" s="10" t="s">
        <v>150</v>
      </c>
      <c r="B297" s="32" t="s">
        <v>55</v>
      </c>
      <c r="C297" s="29" t="s">
        <v>19</v>
      </c>
      <c r="D297" s="30">
        <v>2</v>
      </c>
      <c r="E297" s="229"/>
      <c r="F297" s="229"/>
      <c r="G297" s="22">
        <f t="shared" si="21"/>
        <v>0</v>
      </c>
      <c r="H297" s="272"/>
      <c r="I297" s="22">
        <f t="shared" si="22"/>
        <v>0</v>
      </c>
    </row>
    <row r="298" spans="1:9" s="61" customFormat="1" ht="18" customHeight="1">
      <c r="A298" s="10" t="s">
        <v>358</v>
      </c>
      <c r="B298" s="32" t="s">
        <v>330</v>
      </c>
      <c r="C298" s="29" t="s">
        <v>19</v>
      </c>
      <c r="D298" s="30">
        <v>4</v>
      </c>
      <c r="E298" s="228"/>
      <c r="F298" s="228"/>
      <c r="G298" s="22">
        <f t="shared" si="21"/>
        <v>0</v>
      </c>
      <c r="H298" s="272"/>
      <c r="I298" s="22">
        <f t="shared" si="22"/>
        <v>0</v>
      </c>
    </row>
    <row r="299" spans="1:9" s="1" customFormat="1" ht="18" customHeight="1">
      <c r="A299" s="10" t="s">
        <v>359</v>
      </c>
      <c r="B299" s="32" t="s">
        <v>53</v>
      </c>
      <c r="C299" s="29" t="s">
        <v>19</v>
      </c>
      <c r="D299" s="30">
        <v>2</v>
      </c>
      <c r="E299" s="229"/>
      <c r="F299" s="229"/>
      <c r="G299" s="22">
        <f t="shared" si="21"/>
        <v>0</v>
      </c>
      <c r="H299" s="272"/>
      <c r="I299" s="22">
        <f t="shared" si="22"/>
        <v>0</v>
      </c>
    </row>
    <row r="300" spans="1:9" s="61" customFormat="1" ht="18" customHeight="1">
      <c r="A300" s="10" t="s">
        <v>360</v>
      </c>
      <c r="B300" s="32" t="s">
        <v>547</v>
      </c>
      <c r="C300" s="29" t="s">
        <v>19</v>
      </c>
      <c r="D300" s="30">
        <v>2</v>
      </c>
      <c r="E300" s="229"/>
      <c r="F300" s="229"/>
      <c r="G300" s="22">
        <f t="shared" si="21"/>
        <v>0</v>
      </c>
      <c r="H300" s="272"/>
      <c r="I300" s="22">
        <f t="shared" si="22"/>
        <v>0</v>
      </c>
    </row>
    <row r="301" spans="1:9" s="61" customFormat="1" ht="18" customHeight="1">
      <c r="A301" s="10" t="s">
        <v>543</v>
      </c>
      <c r="B301" s="32" t="s">
        <v>548</v>
      </c>
      <c r="C301" s="29" t="s">
        <v>19</v>
      </c>
      <c r="D301" s="30">
        <v>1</v>
      </c>
      <c r="E301" s="229"/>
      <c r="F301" s="229"/>
      <c r="G301" s="22">
        <f t="shared" si="21"/>
        <v>0</v>
      </c>
      <c r="H301" s="272"/>
      <c r="I301" s="22">
        <f t="shared" si="22"/>
        <v>0</v>
      </c>
    </row>
    <row r="302" spans="1:9" s="61" customFormat="1" ht="18" customHeight="1">
      <c r="A302" s="10" t="s">
        <v>545</v>
      </c>
      <c r="B302" s="32" t="s">
        <v>549</v>
      </c>
      <c r="C302" s="29" t="s">
        <v>19</v>
      </c>
      <c r="D302" s="30">
        <v>1</v>
      </c>
      <c r="E302" s="229"/>
      <c r="F302" s="229"/>
      <c r="G302" s="22">
        <f t="shared" si="21"/>
        <v>0</v>
      </c>
      <c r="H302" s="272"/>
      <c r="I302" s="22">
        <f t="shared" si="22"/>
        <v>0</v>
      </c>
    </row>
    <row r="303" spans="1:9" s="61" customFormat="1" ht="18" customHeight="1">
      <c r="A303" s="10" t="s">
        <v>546</v>
      </c>
      <c r="B303" s="32" t="s">
        <v>126</v>
      </c>
      <c r="C303" s="29" t="s">
        <v>12</v>
      </c>
      <c r="D303" s="30">
        <v>450</v>
      </c>
      <c r="E303" s="229"/>
      <c r="F303" s="229"/>
      <c r="G303" s="22">
        <f t="shared" si="21"/>
        <v>0</v>
      </c>
      <c r="H303" s="263"/>
      <c r="I303" s="22">
        <f t="shared" si="22"/>
        <v>0</v>
      </c>
    </row>
    <row r="304" spans="1:9" s="1" customFormat="1" ht="18" customHeight="1">
      <c r="A304" s="10"/>
      <c r="B304" s="44" t="s">
        <v>10</v>
      </c>
      <c r="C304" s="37"/>
      <c r="D304" s="34"/>
      <c r="E304" s="40">
        <f>SUMPRODUCT(E296:E303,D296:D303)</f>
        <v>0</v>
      </c>
      <c r="F304" s="40">
        <f>SUMPRODUCT(F296:F303,D296:D303)</f>
        <v>0</v>
      </c>
      <c r="G304" s="40">
        <f>SUM(G296:G303)</f>
        <v>0</v>
      </c>
      <c r="H304" s="46"/>
      <c r="I304" s="40">
        <f>SUM(I296:I303)</f>
        <v>0</v>
      </c>
    </row>
    <row r="305" spans="1:9" s="1" customFormat="1" ht="18" customHeight="1" thickBot="1">
      <c r="A305" s="14"/>
      <c r="B305" s="15"/>
      <c r="C305" s="16"/>
      <c r="D305" s="26"/>
      <c r="E305" s="139"/>
      <c r="F305" s="23"/>
      <c r="G305" s="23"/>
      <c r="H305" s="18"/>
      <c r="I305" s="23"/>
    </row>
    <row r="306" spans="1:9" s="61" customFormat="1" ht="18" customHeight="1" thickBot="1" thickTop="1">
      <c r="A306" s="3"/>
      <c r="B306" s="2" t="s">
        <v>73</v>
      </c>
      <c r="C306" s="3"/>
      <c r="D306" s="134"/>
      <c r="E306" s="168">
        <f>E304+E293+E263+E259+E251+E245+E231+E212+E109+E47+E34+E27+E22+E15</f>
        <v>0</v>
      </c>
      <c r="F306" s="168">
        <f>F304+F293+F263+F259+F251+F245+F231+F212+F109+F47+F34+F27+F22+F15</f>
        <v>0</v>
      </c>
      <c r="G306" s="168">
        <f>G304+G293+G263+G259+G251+G245+G231+G212+G109+G47+G34+G27+G22+G15</f>
        <v>0</v>
      </c>
      <c r="H306" s="67"/>
      <c r="I306" s="168">
        <f>I304+I293+I263+I259+I251+I245+I231+I212+I109+I47+I34+I27+I22+I15</f>
        <v>0</v>
      </c>
    </row>
    <row r="307" spans="1:9" s="7" customFormat="1" ht="18" customHeight="1" thickTop="1">
      <c r="A307" s="55"/>
      <c r="B307" s="56"/>
      <c r="C307" s="55"/>
      <c r="D307" s="53"/>
      <c r="E307" s="169"/>
      <c r="F307" s="52"/>
      <c r="G307" s="52"/>
      <c r="H307" s="54"/>
      <c r="I307" s="52"/>
    </row>
    <row r="308" spans="1:9" s="1" customFormat="1" ht="18" customHeight="1">
      <c r="A308" s="277"/>
      <c r="B308" s="278"/>
      <c r="C308" s="277"/>
      <c r="D308" s="279"/>
      <c r="E308" s="280"/>
      <c r="F308" s="281"/>
      <c r="G308" s="281"/>
      <c r="H308" s="282"/>
      <c r="I308" s="281"/>
    </row>
    <row r="309" spans="1:9" s="7" customFormat="1" ht="18" customHeight="1">
      <c r="A309" s="277"/>
      <c r="B309" s="278"/>
      <c r="C309" s="277"/>
      <c r="D309" s="279"/>
      <c r="E309" s="280"/>
      <c r="F309" s="281"/>
      <c r="G309" s="281"/>
      <c r="H309" s="282"/>
      <c r="I309" s="281"/>
    </row>
    <row r="310" spans="1:9" s="1" customFormat="1" ht="18" customHeight="1">
      <c r="A310" s="277"/>
      <c r="B310" s="278"/>
      <c r="C310" s="277"/>
      <c r="D310" s="279"/>
      <c r="E310" s="280"/>
      <c r="F310" s="281"/>
      <c r="G310" s="281"/>
      <c r="H310" s="282"/>
      <c r="I310" s="281"/>
    </row>
    <row r="311" spans="1:9" s="1" customFormat="1" ht="18" customHeight="1">
      <c r="A311" s="277"/>
      <c r="B311" s="278"/>
      <c r="C311" s="277"/>
      <c r="D311" s="279"/>
      <c r="E311" s="283"/>
      <c r="F311" s="283"/>
      <c r="G311" s="283"/>
      <c r="H311" s="283"/>
      <c r="I311" s="283"/>
    </row>
    <row r="312" spans="1:9" s="1" customFormat="1" ht="18" customHeight="1">
      <c r="A312" s="277"/>
      <c r="B312" s="311" t="s">
        <v>556</v>
      </c>
      <c r="C312" s="277"/>
      <c r="D312" s="279"/>
      <c r="E312" s="280"/>
      <c r="F312" s="284"/>
      <c r="G312" s="284"/>
      <c r="H312" s="284"/>
      <c r="I312" s="281"/>
    </row>
    <row r="313" spans="1:9" s="1" customFormat="1" ht="18" customHeight="1">
      <c r="A313" s="277"/>
      <c r="B313" s="278"/>
      <c r="C313" s="277"/>
      <c r="D313" s="279"/>
      <c r="E313" s="280"/>
      <c r="F313" s="284"/>
      <c r="G313" s="284"/>
      <c r="H313" s="284"/>
      <c r="I313" s="281"/>
    </row>
    <row r="314" spans="1:9" s="1" customFormat="1" ht="18" customHeight="1">
      <c r="A314" s="277"/>
      <c r="B314" s="278"/>
      <c r="C314" s="277"/>
      <c r="D314" s="279"/>
      <c r="E314" s="280"/>
      <c r="F314" s="284"/>
      <c r="G314" s="284"/>
      <c r="H314" s="284"/>
      <c r="I314" s="281"/>
    </row>
    <row r="315" spans="1:9" s="7" customFormat="1" ht="18" customHeight="1">
      <c r="A315" s="277"/>
      <c r="B315" s="285"/>
      <c r="C315" s="277"/>
      <c r="D315" s="279"/>
      <c r="E315" s="280"/>
      <c r="F315" s="281"/>
      <c r="G315" s="281"/>
      <c r="H315" s="282"/>
      <c r="I315" s="281"/>
    </row>
    <row r="316" spans="1:9" s="1" customFormat="1" ht="18" customHeight="1">
      <c r="A316" s="277"/>
      <c r="B316" s="285"/>
      <c r="C316" s="277"/>
      <c r="D316" s="279"/>
      <c r="E316" s="286"/>
      <c r="F316" s="287"/>
      <c r="G316" s="287"/>
      <c r="H316" s="287"/>
      <c r="I316" s="281"/>
    </row>
    <row r="317" spans="1:9" s="7" customFormat="1" ht="18" customHeight="1">
      <c r="A317" s="48"/>
      <c r="B317" s="47"/>
      <c r="C317" s="48"/>
      <c r="D317" s="49"/>
      <c r="E317" s="170"/>
      <c r="F317" s="50"/>
      <c r="G317" s="50"/>
      <c r="H317" s="51"/>
      <c r="I317" s="50"/>
    </row>
    <row r="318" spans="1:9" s="1" customFormat="1" ht="18" customHeight="1">
      <c r="A318" s="48"/>
      <c r="B318" s="47"/>
      <c r="C318" s="48"/>
      <c r="D318" s="49"/>
      <c r="E318" s="170"/>
      <c r="F318" s="50"/>
      <c r="G318" s="50"/>
      <c r="H318" s="51"/>
      <c r="I318" s="50"/>
    </row>
    <row r="319" spans="1:9" s="1" customFormat="1" ht="18" customHeight="1">
      <c r="A319" s="48"/>
      <c r="B319" s="69"/>
      <c r="C319" s="48"/>
      <c r="D319" s="49"/>
      <c r="E319" s="170"/>
      <c r="F319" s="50"/>
      <c r="G319" s="50"/>
      <c r="H319" s="51"/>
      <c r="I319" s="50"/>
    </row>
    <row r="320" spans="1:9" s="7" customFormat="1" ht="18" customHeight="1">
      <c r="A320" s="48"/>
      <c r="B320" s="69"/>
      <c r="C320" s="48"/>
      <c r="D320" s="49"/>
      <c r="E320" s="170"/>
      <c r="F320" s="50"/>
      <c r="G320" s="50"/>
      <c r="H320" s="51"/>
      <c r="I320" s="50"/>
    </row>
    <row r="321" spans="1:9" s="1" customFormat="1" ht="18" customHeight="1">
      <c r="A321" s="8"/>
      <c r="B321"/>
      <c r="C321" s="8"/>
      <c r="D321" s="58"/>
      <c r="E321" s="171"/>
      <c r="F321" s="24"/>
      <c r="G321" s="24"/>
      <c r="H321" s="19"/>
      <c r="I321" s="24"/>
    </row>
    <row r="322" spans="1:9" s="7" customFormat="1" ht="18" customHeight="1">
      <c r="A322" s="8"/>
      <c r="B322"/>
      <c r="C322" s="8"/>
      <c r="D322" s="58"/>
      <c r="E322" s="171"/>
      <c r="F322" s="24"/>
      <c r="G322" s="24"/>
      <c r="H322" s="19"/>
      <c r="I322" s="24"/>
    </row>
    <row r="323" spans="1:9" s="1" customFormat="1" ht="18" customHeight="1">
      <c r="A323" s="8"/>
      <c r="B323"/>
      <c r="C323" s="8"/>
      <c r="D323" s="58"/>
      <c r="E323" s="171"/>
      <c r="F323" s="24"/>
      <c r="G323" s="24"/>
      <c r="H323" s="19"/>
      <c r="I323" s="24"/>
    </row>
    <row r="324" spans="1:9" s="1" customFormat="1" ht="18" customHeight="1">
      <c r="A324" s="8"/>
      <c r="B324"/>
      <c r="C324" s="8"/>
      <c r="D324" s="58"/>
      <c r="E324" s="171"/>
      <c r="F324" s="24"/>
      <c r="G324" s="24"/>
      <c r="H324" s="19"/>
      <c r="I324" s="24"/>
    </row>
    <row r="325" spans="1:9" s="1" customFormat="1" ht="18" customHeight="1">
      <c r="A325" s="8"/>
      <c r="B325"/>
      <c r="C325" s="8"/>
      <c r="D325" s="58"/>
      <c r="E325" s="171"/>
      <c r="F325" s="24"/>
      <c r="G325" s="24"/>
      <c r="H325" s="19"/>
      <c r="I325" s="24"/>
    </row>
    <row r="326" spans="1:9" s="1" customFormat="1" ht="18" customHeight="1">
      <c r="A326" s="8"/>
      <c r="B326"/>
      <c r="C326" s="8"/>
      <c r="D326" s="58"/>
      <c r="E326" s="171"/>
      <c r="F326" s="24"/>
      <c r="G326" s="24"/>
      <c r="H326" s="19"/>
      <c r="I326" s="24"/>
    </row>
    <row r="327" spans="1:9" s="1" customFormat="1" ht="18" customHeight="1">
      <c r="A327" s="8"/>
      <c r="B327"/>
      <c r="C327" s="8"/>
      <c r="D327" s="58"/>
      <c r="E327" s="171"/>
      <c r="F327" s="24"/>
      <c r="G327" s="24"/>
      <c r="H327" s="19"/>
      <c r="I327" s="24"/>
    </row>
    <row r="328" spans="1:9" s="1" customFormat="1" ht="18" customHeight="1">
      <c r="A328" s="8"/>
      <c r="B328"/>
      <c r="C328" s="8"/>
      <c r="D328" s="58"/>
      <c r="E328" s="171"/>
      <c r="F328" s="24"/>
      <c r="G328" s="24"/>
      <c r="H328" s="19"/>
      <c r="I328" s="24"/>
    </row>
    <row r="329" spans="1:9" s="1" customFormat="1" ht="18" customHeight="1">
      <c r="A329" s="8"/>
      <c r="B329"/>
      <c r="C329" s="8"/>
      <c r="D329" s="58"/>
      <c r="E329" s="171"/>
      <c r="F329" s="24"/>
      <c r="G329" s="24"/>
      <c r="H329" s="19"/>
      <c r="I329" s="24"/>
    </row>
    <row r="330" spans="1:9" s="1" customFormat="1" ht="18" customHeight="1">
      <c r="A330" s="8"/>
      <c r="B330"/>
      <c r="C330" s="8"/>
      <c r="D330" s="58"/>
      <c r="E330" s="171"/>
      <c r="F330" s="24"/>
      <c r="G330" s="24"/>
      <c r="H330" s="19"/>
      <c r="I330" s="24"/>
    </row>
    <row r="331" spans="1:9" s="1" customFormat="1" ht="18" customHeight="1">
      <c r="A331" s="8"/>
      <c r="B331"/>
      <c r="C331" s="8"/>
      <c r="D331" s="58"/>
      <c r="E331" s="171"/>
      <c r="F331" s="24"/>
      <c r="G331" s="24"/>
      <c r="H331" s="19"/>
      <c r="I331" s="24"/>
    </row>
    <row r="332" spans="1:9" s="1" customFormat="1" ht="18" customHeight="1">
      <c r="A332" s="8"/>
      <c r="B332"/>
      <c r="C332" s="8"/>
      <c r="D332" s="58"/>
      <c r="E332" s="171"/>
      <c r="F332" s="24"/>
      <c r="G332" s="24"/>
      <c r="H332" s="19"/>
      <c r="I332" s="24"/>
    </row>
    <row r="333" spans="1:9" s="7" customFormat="1" ht="18" customHeight="1">
      <c r="A333" s="8"/>
      <c r="B333"/>
      <c r="C333" s="8"/>
      <c r="D333" s="58"/>
      <c r="E333" s="171"/>
      <c r="F333" s="24"/>
      <c r="G333" s="24"/>
      <c r="H333" s="19"/>
      <c r="I333" s="24"/>
    </row>
    <row r="334" spans="1:9" s="1" customFormat="1" ht="18" customHeight="1">
      <c r="A334" s="8"/>
      <c r="B334"/>
      <c r="C334" s="8"/>
      <c r="D334" s="58"/>
      <c r="E334" s="171"/>
      <c r="F334" s="24"/>
      <c r="G334" s="24"/>
      <c r="H334" s="19"/>
      <c r="I334" s="24"/>
    </row>
    <row r="335" spans="1:9" s="7" customFormat="1" ht="18" customHeight="1">
      <c r="A335" s="8"/>
      <c r="B335"/>
      <c r="C335" s="8"/>
      <c r="D335" s="58"/>
      <c r="E335" s="171"/>
      <c r="F335" s="24"/>
      <c r="G335" s="24"/>
      <c r="H335" s="19"/>
      <c r="I335" s="24"/>
    </row>
    <row r="336" spans="1:9" s="1" customFormat="1" ht="18" customHeight="1">
      <c r="A336" s="8"/>
      <c r="B336"/>
      <c r="C336" s="8"/>
      <c r="D336" s="58"/>
      <c r="E336" s="171"/>
      <c r="F336" s="24"/>
      <c r="G336" s="24"/>
      <c r="H336" s="19"/>
      <c r="I336" s="24"/>
    </row>
    <row r="337" spans="1:9" s="1" customFormat="1" ht="18" customHeight="1">
      <c r="A337" s="8"/>
      <c r="B337"/>
      <c r="C337" s="8"/>
      <c r="D337" s="58"/>
      <c r="E337" s="171"/>
      <c r="F337" s="24"/>
      <c r="G337" s="24"/>
      <c r="H337" s="19"/>
      <c r="I337" s="24"/>
    </row>
    <row r="338" spans="1:9" s="1" customFormat="1" ht="18" customHeight="1">
      <c r="A338" s="8"/>
      <c r="B338"/>
      <c r="C338" s="8"/>
      <c r="D338" s="58"/>
      <c r="E338" s="171"/>
      <c r="F338" s="24"/>
      <c r="G338" s="24"/>
      <c r="H338" s="19"/>
      <c r="I338" s="24"/>
    </row>
    <row r="339" spans="1:9" s="1" customFormat="1" ht="18" customHeight="1">
      <c r="A339" s="8"/>
      <c r="B339"/>
      <c r="C339" s="8"/>
      <c r="D339" s="58"/>
      <c r="E339" s="171"/>
      <c r="F339" s="24"/>
      <c r="G339" s="24"/>
      <c r="H339" s="19"/>
      <c r="I339" s="24"/>
    </row>
    <row r="340" spans="1:9" s="1" customFormat="1" ht="18" customHeight="1">
      <c r="A340" s="8"/>
      <c r="B340"/>
      <c r="C340" s="8"/>
      <c r="D340" s="58"/>
      <c r="E340" s="171"/>
      <c r="F340" s="24"/>
      <c r="G340" s="24"/>
      <c r="H340" s="19"/>
      <c r="I340" s="24"/>
    </row>
    <row r="341" spans="1:9" s="1" customFormat="1" ht="18" customHeight="1">
      <c r="A341" s="8"/>
      <c r="B341"/>
      <c r="C341" s="8"/>
      <c r="D341" s="58"/>
      <c r="E341" s="171"/>
      <c r="F341" s="24"/>
      <c r="G341" s="24"/>
      <c r="H341" s="19"/>
      <c r="I341" s="24"/>
    </row>
    <row r="342" spans="1:9" s="1" customFormat="1" ht="18" customHeight="1">
      <c r="A342" s="8"/>
      <c r="B342"/>
      <c r="C342" s="8"/>
      <c r="D342" s="58"/>
      <c r="E342" s="171"/>
      <c r="F342" s="24"/>
      <c r="G342" s="24"/>
      <c r="H342" s="19"/>
      <c r="I342" s="24"/>
    </row>
    <row r="343" spans="1:9" s="1" customFormat="1" ht="18" customHeight="1">
      <c r="A343" s="8"/>
      <c r="B343"/>
      <c r="C343" s="8"/>
      <c r="D343" s="58"/>
      <c r="E343" s="171"/>
      <c r="F343" s="24"/>
      <c r="G343" s="24"/>
      <c r="H343" s="19"/>
      <c r="I343" s="24"/>
    </row>
    <row r="344" spans="1:9" s="7" customFormat="1" ht="18" customHeight="1">
      <c r="A344" s="8"/>
      <c r="B344"/>
      <c r="C344" s="8"/>
      <c r="D344" s="58"/>
      <c r="E344" s="171"/>
      <c r="F344" s="24"/>
      <c r="G344" s="24"/>
      <c r="H344" s="19"/>
      <c r="I344" s="24"/>
    </row>
    <row r="345" spans="1:9" s="1" customFormat="1" ht="18" customHeight="1">
      <c r="A345" s="8"/>
      <c r="B345"/>
      <c r="C345" s="8"/>
      <c r="D345" s="58"/>
      <c r="E345" s="171"/>
      <c r="F345" s="24"/>
      <c r="G345" s="24"/>
      <c r="H345" s="19"/>
      <c r="I345" s="24"/>
    </row>
    <row r="346" spans="1:9" s="7" customFormat="1" ht="18" customHeight="1">
      <c r="A346" s="8"/>
      <c r="B346"/>
      <c r="C346" s="8"/>
      <c r="D346" s="58"/>
      <c r="E346" s="171"/>
      <c r="F346" s="24"/>
      <c r="G346" s="24"/>
      <c r="H346" s="19"/>
      <c r="I346" s="24"/>
    </row>
    <row r="347" spans="1:9" s="1" customFormat="1" ht="18" customHeight="1">
      <c r="A347" s="8"/>
      <c r="B347"/>
      <c r="C347" s="8"/>
      <c r="D347" s="58"/>
      <c r="E347" s="171"/>
      <c r="F347" s="24"/>
      <c r="G347" s="24"/>
      <c r="H347" s="19"/>
      <c r="I347" s="24"/>
    </row>
    <row r="348" spans="1:9" s="1" customFormat="1" ht="18" customHeight="1">
      <c r="A348" s="8"/>
      <c r="B348"/>
      <c r="C348" s="8"/>
      <c r="D348" s="58"/>
      <c r="E348" s="171"/>
      <c r="F348" s="24"/>
      <c r="G348" s="24"/>
      <c r="H348" s="19"/>
      <c r="I348" s="24"/>
    </row>
    <row r="349" spans="1:9" s="1" customFormat="1" ht="18" customHeight="1">
      <c r="A349" s="8"/>
      <c r="B349"/>
      <c r="C349" s="8"/>
      <c r="D349" s="58"/>
      <c r="E349" s="171"/>
      <c r="F349" s="24"/>
      <c r="G349" s="24"/>
      <c r="H349" s="19"/>
      <c r="I349" s="24"/>
    </row>
    <row r="350" spans="1:9" s="1" customFormat="1" ht="18" customHeight="1">
      <c r="A350" s="8"/>
      <c r="B350"/>
      <c r="C350" s="8"/>
      <c r="D350" s="58"/>
      <c r="E350" s="171"/>
      <c r="F350" s="24"/>
      <c r="G350" s="24"/>
      <c r="H350" s="19"/>
      <c r="I350" s="24"/>
    </row>
    <row r="351" spans="1:9" s="1" customFormat="1" ht="18" customHeight="1">
      <c r="A351" s="8"/>
      <c r="B351"/>
      <c r="C351" s="8"/>
      <c r="D351" s="58"/>
      <c r="E351" s="171"/>
      <c r="F351" s="24"/>
      <c r="G351" s="24"/>
      <c r="H351" s="19"/>
      <c r="I351" s="24"/>
    </row>
    <row r="352" spans="1:9" s="1" customFormat="1" ht="18" customHeight="1">
      <c r="A352" s="8"/>
      <c r="B352"/>
      <c r="C352" s="8"/>
      <c r="D352" s="58"/>
      <c r="E352" s="171"/>
      <c r="F352" s="24"/>
      <c r="G352" s="24"/>
      <c r="H352" s="19"/>
      <c r="I352" s="24"/>
    </row>
    <row r="353" spans="1:9" s="1" customFormat="1" ht="18" customHeight="1">
      <c r="A353" s="8"/>
      <c r="B353"/>
      <c r="C353" s="8"/>
      <c r="D353" s="58"/>
      <c r="E353" s="171"/>
      <c r="F353" s="24"/>
      <c r="G353" s="24"/>
      <c r="H353" s="19"/>
      <c r="I353" s="24"/>
    </row>
    <row r="354" spans="1:9" s="7" customFormat="1" ht="18" customHeight="1">
      <c r="A354" s="8"/>
      <c r="B354"/>
      <c r="C354" s="8"/>
      <c r="D354" s="58"/>
      <c r="E354" s="171"/>
      <c r="F354" s="24"/>
      <c r="G354" s="24"/>
      <c r="H354" s="19"/>
      <c r="I354" s="24"/>
    </row>
    <row r="355" spans="1:9" s="1" customFormat="1" ht="18" customHeight="1">
      <c r="A355" s="8"/>
      <c r="B355"/>
      <c r="C355" s="8"/>
      <c r="D355" s="58"/>
      <c r="E355" s="171"/>
      <c r="F355" s="24"/>
      <c r="G355" s="24"/>
      <c r="H355" s="19"/>
      <c r="I355" s="24"/>
    </row>
    <row r="356" spans="1:9" s="7" customFormat="1" ht="18" customHeight="1">
      <c r="A356" s="8"/>
      <c r="B356"/>
      <c r="C356" s="8"/>
      <c r="D356" s="58"/>
      <c r="E356" s="171"/>
      <c r="F356" s="24"/>
      <c r="G356" s="24"/>
      <c r="H356" s="19"/>
      <c r="I356" s="24"/>
    </row>
    <row r="357" spans="1:9" s="1" customFormat="1" ht="18" customHeight="1">
      <c r="A357" s="8"/>
      <c r="B357"/>
      <c r="C357" s="8"/>
      <c r="D357" s="58"/>
      <c r="E357" s="171"/>
      <c r="F357" s="24"/>
      <c r="G357" s="24"/>
      <c r="H357" s="19"/>
      <c r="I357" s="24"/>
    </row>
    <row r="358" spans="1:9" s="1" customFormat="1" ht="18" customHeight="1">
      <c r="A358" s="8"/>
      <c r="B358"/>
      <c r="C358" s="8"/>
      <c r="D358" s="58"/>
      <c r="E358" s="171"/>
      <c r="F358" s="24"/>
      <c r="G358" s="24"/>
      <c r="H358" s="19"/>
      <c r="I358" s="24"/>
    </row>
    <row r="359" spans="1:9" s="1" customFormat="1" ht="18" customHeight="1">
      <c r="A359" s="8"/>
      <c r="B359"/>
      <c r="C359" s="8"/>
      <c r="D359" s="58"/>
      <c r="E359" s="171"/>
      <c r="F359" s="24"/>
      <c r="G359" s="24"/>
      <c r="H359" s="19"/>
      <c r="I359" s="24"/>
    </row>
    <row r="360" spans="1:9" s="1" customFormat="1" ht="18" customHeight="1">
      <c r="A360" s="8"/>
      <c r="B360"/>
      <c r="C360" s="8"/>
      <c r="D360" s="58"/>
      <c r="E360" s="171"/>
      <c r="F360" s="24"/>
      <c r="G360" s="24"/>
      <c r="H360" s="19"/>
      <c r="I360" s="24"/>
    </row>
    <row r="361" spans="1:9" s="7" customFormat="1" ht="18" customHeight="1">
      <c r="A361" s="8"/>
      <c r="B361"/>
      <c r="C361" s="8"/>
      <c r="D361" s="58"/>
      <c r="E361" s="171"/>
      <c r="F361" s="24"/>
      <c r="G361" s="24"/>
      <c r="H361" s="19"/>
      <c r="I361" s="24"/>
    </row>
    <row r="362" spans="1:9" s="1" customFormat="1" ht="18" customHeight="1">
      <c r="A362" s="8"/>
      <c r="B362"/>
      <c r="C362" s="8"/>
      <c r="D362" s="58"/>
      <c r="E362" s="171"/>
      <c r="F362" s="24"/>
      <c r="G362" s="24"/>
      <c r="H362" s="19"/>
      <c r="I362" s="24"/>
    </row>
    <row r="363" spans="1:9" s="7" customFormat="1" ht="18" customHeight="1">
      <c r="A363" s="8"/>
      <c r="B363"/>
      <c r="C363" s="8"/>
      <c r="D363" s="58"/>
      <c r="E363" s="171"/>
      <c r="F363" s="24"/>
      <c r="G363" s="24"/>
      <c r="H363" s="19"/>
      <c r="I363" s="24"/>
    </row>
    <row r="364" spans="1:9" s="1" customFormat="1" ht="18" customHeight="1">
      <c r="A364" s="8"/>
      <c r="B364"/>
      <c r="C364" s="8"/>
      <c r="D364" s="58"/>
      <c r="E364" s="171"/>
      <c r="F364" s="24"/>
      <c r="G364" s="24"/>
      <c r="H364" s="19"/>
      <c r="I364" s="24"/>
    </row>
    <row r="365" spans="1:9" s="1" customFormat="1" ht="18" customHeight="1">
      <c r="A365" s="8"/>
      <c r="B365"/>
      <c r="C365" s="8"/>
      <c r="D365" s="58"/>
      <c r="E365" s="171"/>
      <c r="F365" s="24"/>
      <c r="G365" s="24"/>
      <c r="H365" s="19"/>
      <c r="I365" s="24"/>
    </row>
    <row r="366" spans="1:9" s="1" customFormat="1" ht="18" customHeight="1">
      <c r="A366" s="8"/>
      <c r="B366"/>
      <c r="C366" s="8"/>
      <c r="D366" s="58"/>
      <c r="E366" s="171"/>
      <c r="F366" s="24"/>
      <c r="G366" s="24"/>
      <c r="H366" s="19"/>
      <c r="I366" s="24"/>
    </row>
    <row r="367" spans="1:9" s="1" customFormat="1" ht="18" customHeight="1">
      <c r="A367" s="8"/>
      <c r="B367"/>
      <c r="C367" s="8"/>
      <c r="D367" s="58"/>
      <c r="E367" s="171"/>
      <c r="F367" s="24"/>
      <c r="G367" s="24"/>
      <c r="H367" s="19"/>
      <c r="I367" s="24"/>
    </row>
    <row r="368" spans="1:9" s="1" customFormat="1" ht="18" customHeight="1">
      <c r="A368" s="8"/>
      <c r="B368"/>
      <c r="C368" s="8"/>
      <c r="D368" s="58"/>
      <c r="E368" s="171"/>
      <c r="F368" s="24"/>
      <c r="G368" s="24"/>
      <c r="H368" s="19"/>
      <c r="I368" s="24"/>
    </row>
    <row r="369" spans="1:9" s="1" customFormat="1" ht="18" customHeight="1">
      <c r="A369" s="8"/>
      <c r="B369"/>
      <c r="C369" s="8"/>
      <c r="D369" s="58"/>
      <c r="E369" s="171"/>
      <c r="F369" s="24"/>
      <c r="G369" s="24"/>
      <c r="H369" s="19"/>
      <c r="I369" s="24"/>
    </row>
    <row r="370" spans="1:9" s="1" customFormat="1" ht="18" customHeight="1">
      <c r="A370" s="8"/>
      <c r="B370"/>
      <c r="C370" s="8"/>
      <c r="D370" s="58"/>
      <c r="E370" s="171"/>
      <c r="F370" s="24"/>
      <c r="G370" s="24"/>
      <c r="H370" s="19"/>
      <c r="I370" s="24"/>
    </row>
    <row r="371" spans="1:9" s="7" customFormat="1" ht="18" customHeight="1">
      <c r="A371" s="8"/>
      <c r="B371"/>
      <c r="C371" s="8"/>
      <c r="D371" s="58"/>
      <c r="E371" s="171"/>
      <c r="F371" s="24"/>
      <c r="G371" s="24"/>
      <c r="H371" s="19"/>
      <c r="I371" s="24"/>
    </row>
    <row r="372" spans="1:9" s="60" customFormat="1" ht="18" customHeight="1">
      <c r="A372" s="8"/>
      <c r="B372"/>
      <c r="C372" s="8"/>
      <c r="D372" s="58"/>
      <c r="E372" s="171"/>
      <c r="F372" s="24"/>
      <c r="G372" s="24"/>
      <c r="H372" s="19"/>
      <c r="I372" s="24"/>
    </row>
    <row r="373" spans="1:9" s="60" customFormat="1" ht="18" customHeight="1">
      <c r="A373" s="8"/>
      <c r="B373"/>
      <c r="C373" s="8"/>
      <c r="D373" s="58"/>
      <c r="E373" s="171"/>
      <c r="F373" s="24"/>
      <c r="G373" s="24"/>
      <c r="H373" s="19"/>
      <c r="I373" s="24"/>
    </row>
    <row r="374" spans="1:9" s="60" customFormat="1" ht="18" customHeight="1">
      <c r="A374" s="8"/>
      <c r="B374"/>
      <c r="C374" s="8"/>
      <c r="D374" s="58"/>
      <c r="E374" s="171"/>
      <c r="F374" s="24"/>
      <c r="G374" s="24"/>
      <c r="H374" s="19"/>
      <c r="I374" s="24"/>
    </row>
    <row r="375" spans="1:9" s="60" customFormat="1" ht="18" customHeight="1">
      <c r="A375" s="8"/>
      <c r="B375"/>
      <c r="C375" s="8"/>
      <c r="D375" s="58"/>
      <c r="E375" s="171"/>
      <c r="F375" s="24"/>
      <c r="G375" s="24"/>
      <c r="H375" s="19"/>
      <c r="I375" s="24"/>
    </row>
    <row r="376" spans="1:9" s="60" customFormat="1" ht="18" customHeight="1">
      <c r="A376" s="8"/>
      <c r="B376"/>
      <c r="C376" s="8"/>
      <c r="D376" s="58"/>
      <c r="E376" s="171"/>
      <c r="F376" s="24"/>
      <c r="G376" s="24"/>
      <c r="H376" s="19"/>
      <c r="I376" s="24"/>
    </row>
    <row r="377" spans="1:9" s="61" customFormat="1" ht="18" customHeight="1">
      <c r="A377" s="8"/>
      <c r="B377"/>
      <c r="C377" s="8"/>
      <c r="D377" s="58"/>
      <c r="E377" s="171"/>
      <c r="F377" s="24"/>
      <c r="G377" s="24"/>
      <c r="H377" s="19"/>
      <c r="I377" s="24"/>
    </row>
    <row r="378" spans="1:9" s="60" customFormat="1" ht="18" customHeight="1">
      <c r="A378" s="8"/>
      <c r="B378"/>
      <c r="C378" s="8"/>
      <c r="D378" s="58"/>
      <c r="E378" s="171"/>
      <c r="F378" s="24"/>
      <c r="G378" s="24"/>
      <c r="H378" s="19"/>
      <c r="I378" s="24"/>
    </row>
    <row r="379" spans="1:9" s="61" customFormat="1" ht="18" customHeight="1">
      <c r="A379" s="8"/>
      <c r="B379"/>
      <c r="C379" s="8"/>
      <c r="D379" s="58"/>
      <c r="E379" s="171"/>
      <c r="F379" s="24"/>
      <c r="G379" s="24"/>
      <c r="H379" s="19"/>
      <c r="I379" s="24"/>
    </row>
    <row r="380" spans="1:9" s="1" customFormat="1" ht="18" customHeight="1">
      <c r="A380" s="8"/>
      <c r="B380"/>
      <c r="C380" s="8"/>
      <c r="D380" s="58"/>
      <c r="E380" s="171"/>
      <c r="F380" s="24"/>
      <c r="G380" s="24"/>
      <c r="H380" s="19"/>
      <c r="I380" s="24"/>
    </row>
    <row r="381" spans="1:9" s="1" customFormat="1" ht="18" customHeight="1">
      <c r="A381" s="8"/>
      <c r="B381"/>
      <c r="C381" s="8"/>
      <c r="D381" s="58"/>
      <c r="E381" s="171"/>
      <c r="F381" s="24"/>
      <c r="G381" s="24"/>
      <c r="H381" s="19"/>
      <c r="I381" s="24"/>
    </row>
    <row r="382" spans="1:9" s="1" customFormat="1" ht="18" customHeight="1">
      <c r="A382" s="8"/>
      <c r="B382"/>
      <c r="C382" s="8"/>
      <c r="D382" s="58"/>
      <c r="E382" s="171"/>
      <c r="F382" s="24"/>
      <c r="G382" s="24"/>
      <c r="H382" s="19"/>
      <c r="I382" s="24"/>
    </row>
    <row r="383" spans="1:9" s="7" customFormat="1" ht="18" customHeight="1">
      <c r="A383" s="8"/>
      <c r="B383"/>
      <c r="C383" s="8"/>
      <c r="D383" s="58"/>
      <c r="E383" s="171"/>
      <c r="F383" s="24"/>
      <c r="G383" s="24"/>
      <c r="H383" s="19"/>
      <c r="I383" s="24"/>
    </row>
    <row r="384" spans="1:9" s="1" customFormat="1" ht="18" customHeight="1">
      <c r="A384" s="8"/>
      <c r="B384"/>
      <c r="C384" s="8"/>
      <c r="D384" s="58"/>
      <c r="E384" s="171"/>
      <c r="F384" s="24"/>
      <c r="G384" s="24"/>
      <c r="H384" s="19"/>
      <c r="I384" s="24"/>
    </row>
    <row r="385" spans="1:9" s="61" customFormat="1" ht="18" customHeight="1">
      <c r="A385" s="8"/>
      <c r="B385"/>
      <c r="C385" s="8"/>
      <c r="D385" s="58"/>
      <c r="E385" s="171"/>
      <c r="F385" s="24"/>
      <c r="G385" s="24"/>
      <c r="H385" s="19"/>
      <c r="I385" s="24"/>
    </row>
    <row r="386" spans="1:9" s="61" customFormat="1" ht="18" customHeight="1">
      <c r="A386" s="8"/>
      <c r="B386"/>
      <c r="C386" s="8"/>
      <c r="D386" s="58"/>
      <c r="E386" s="171"/>
      <c r="F386" s="24"/>
      <c r="G386" s="24"/>
      <c r="H386" s="19"/>
      <c r="I386" s="24"/>
    </row>
    <row r="387" spans="1:9" s="61" customFormat="1" ht="18" customHeight="1">
      <c r="A387" s="8"/>
      <c r="B387"/>
      <c r="C387" s="8"/>
      <c r="D387" s="58"/>
      <c r="E387" s="171"/>
      <c r="F387" s="24"/>
      <c r="G387" s="24"/>
      <c r="H387" s="19"/>
      <c r="I387" s="24"/>
    </row>
    <row r="388" spans="1:9" s="1" customFormat="1" ht="18" customHeight="1">
      <c r="A388" s="8"/>
      <c r="B388"/>
      <c r="C388" s="8"/>
      <c r="D388" s="58"/>
      <c r="E388" s="171"/>
      <c r="F388" s="24"/>
      <c r="G388" s="24"/>
      <c r="H388" s="19"/>
      <c r="I388" s="24"/>
    </row>
    <row r="389" spans="1:9" s="61" customFormat="1" ht="18" customHeight="1">
      <c r="A389" s="8"/>
      <c r="B389"/>
      <c r="C389" s="8"/>
      <c r="D389" s="58"/>
      <c r="E389" s="171"/>
      <c r="F389" s="24"/>
      <c r="G389" s="24"/>
      <c r="H389" s="19"/>
      <c r="I389" s="24"/>
    </row>
    <row r="390" spans="1:9" s="61" customFormat="1" ht="18" customHeight="1">
      <c r="A390" s="8"/>
      <c r="B390"/>
      <c r="C390" s="8"/>
      <c r="D390" s="58"/>
      <c r="E390" s="171"/>
      <c r="F390" s="24"/>
      <c r="G390" s="24"/>
      <c r="H390" s="19"/>
      <c r="I390" s="24"/>
    </row>
    <row r="391" spans="1:9" s="61" customFormat="1" ht="18" customHeight="1">
      <c r="A391" s="8"/>
      <c r="B391"/>
      <c r="C391" s="8"/>
      <c r="D391" s="58"/>
      <c r="E391" s="171"/>
      <c r="F391" s="24"/>
      <c r="G391" s="24"/>
      <c r="H391" s="19"/>
      <c r="I391" s="24"/>
    </row>
    <row r="392" spans="1:9" s="1" customFormat="1" ht="18" customHeight="1">
      <c r="A392" s="8"/>
      <c r="B392"/>
      <c r="C392" s="8"/>
      <c r="D392" s="58"/>
      <c r="E392" s="171"/>
      <c r="F392" s="24"/>
      <c r="G392" s="24"/>
      <c r="H392" s="19"/>
      <c r="I392" s="24"/>
    </row>
    <row r="393" spans="1:9" s="1" customFormat="1" ht="18" customHeight="1">
      <c r="A393" s="8"/>
      <c r="B393"/>
      <c r="C393" s="8"/>
      <c r="D393" s="58"/>
      <c r="E393" s="171"/>
      <c r="F393" s="24"/>
      <c r="G393" s="24"/>
      <c r="H393" s="19"/>
      <c r="I393" s="24"/>
    </row>
    <row r="394" spans="1:9" s="1" customFormat="1" ht="15.75">
      <c r="A394" s="8"/>
      <c r="B394"/>
      <c r="C394" s="8"/>
      <c r="D394" s="58"/>
      <c r="E394" s="171"/>
      <c r="F394" s="24"/>
      <c r="G394" s="24"/>
      <c r="H394" s="19"/>
      <c r="I394" s="24"/>
    </row>
    <row r="395" spans="1:9" s="1" customFormat="1" ht="15.75">
      <c r="A395" s="8"/>
      <c r="B395"/>
      <c r="C395" s="8"/>
      <c r="D395" s="58"/>
      <c r="E395" s="171"/>
      <c r="F395" s="24"/>
      <c r="G395" s="24"/>
      <c r="H395" s="19"/>
      <c r="I395" s="24"/>
    </row>
    <row r="396" spans="1:9" s="1" customFormat="1" ht="15.75">
      <c r="A396" s="8"/>
      <c r="B396"/>
      <c r="C396" s="8"/>
      <c r="D396" s="58"/>
      <c r="E396" s="171"/>
      <c r="F396" s="24"/>
      <c r="G396" s="24"/>
      <c r="H396" s="19"/>
      <c r="I396" s="24"/>
    </row>
    <row r="397" spans="1:9" s="1" customFormat="1" ht="15.75">
      <c r="A397" s="8"/>
      <c r="B397"/>
      <c r="C397" s="8"/>
      <c r="D397" s="58"/>
      <c r="E397" s="171"/>
      <c r="F397" s="24"/>
      <c r="G397" s="24"/>
      <c r="H397" s="19"/>
      <c r="I397" s="24"/>
    </row>
  </sheetData>
  <sheetProtection password="C959" sheet="1"/>
  <mergeCells count="5">
    <mergeCell ref="A4:I4"/>
    <mergeCell ref="A1:I1"/>
    <mergeCell ref="A2:I2"/>
    <mergeCell ref="A3:I3"/>
    <mergeCell ref="E311:I311"/>
  </mergeCells>
  <printOptions horizontalCentered="1"/>
  <pageMargins left="0" right="0" top="0.5905511811023623" bottom="0" header="0.5905511811023623" footer="0"/>
  <pageSetup horizontalDpi="600" verticalDpi="600" orientation="landscape" paperSize="9" scale="65" r:id="rId1"/>
  <rowBreaks count="7" manualBreakCount="7">
    <brk id="47" max="9" man="1"/>
    <brk id="94" max="9" man="1"/>
    <brk id="141" max="9" man="1"/>
    <brk id="188" max="9" man="1"/>
    <brk id="235" max="9" man="1"/>
    <brk id="282" max="9" man="1"/>
    <brk id="3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9"/>
  <sheetViews>
    <sheetView view="pageBreakPreview" zoomScale="75" zoomScaleSheetLayoutView="75" zoomScalePageLayoutView="0" workbookViewId="0" topLeftCell="A1">
      <pane ySplit="5" topLeftCell="A299" activePane="bottomLeft" state="frozen"/>
      <selection pane="topLeft" activeCell="A1" sqref="A1"/>
      <selection pane="bottomLeft" activeCell="E314" sqref="E314"/>
    </sheetView>
  </sheetViews>
  <sheetFormatPr defaultColWidth="9.140625" defaultRowHeight="15"/>
  <cols>
    <col min="1" max="1" width="9.57421875" style="8" customWidth="1"/>
    <col min="2" max="2" width="29.57421875" style="0" customWidth="1"/>
    <col min="3" max="4" width="14.7109375" style="89" customWidth="1"/>
    <col min="5" max="5" width="17.7109375" style="89" customWidth="1"/>
    <col min="6" max="6" width="13.7109375" style="89" customWidth="1"/>
    <col min="7" max="7" width="13.7109375" style="99" customWidth="1"/>
    <col min="8" max="11" width="13.7109375" style="89" customWidth="1"/>
    <col min="12" max="12" width="17.7109375" style="78" customWidth="1"/>
  </cols>
  <sheetData>
    <row r="1" spans="1:12" ht="18" customHeight="1">
      <c r="A1" s="288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12" ht="18" customHeight="1">
      <c r="A2" s="288" t="s">
        <v>555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</row>
    <row r="3" spans="1:12" ht="18" customHeigh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</row>
    <row r="4" spans="1:12" ht="18" customHeight="1" thickBo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</row>
    <row r="5" spans="1:12" s="4" customFormat="1" ht="18" customHeight="1" thickBot="1" thickTop="1">
      <c r="A5" s="5" t="s">
        <v>554</v>
      </c>
      <c r="B5" s="6" t="s">
        <v>0</v>
      </c>
      <c r="C5" s="20" t="s">
        <v>3</v>
      </c>
      <c r="D5" s="20" t="s">
        <v>4</v>
      </c>
      <c r="E5" s="20" t="s">
        <v>5</v>
      </c>
      <c r="F5" s="222" t="s">
        <v>61</v>
      </c>
      <c r="G5" s="223"/>
      <c r="H5" s="223"/>
      <c r="I5" s="223"/>
      <c r="J5" s="223"/>
      <c r="K5" s="223"/>
      <c r="L5" s="72"/>
    </row>
    <row r="6" spans="1:12" s="60" customFormat="1" ht="18" customHeight="1" thickBot="1" thickTop="1">
      <c r="A6" s="9" t="s">
        <v>8</v>
      </c>
      <c r="B6" s="224" t="s">
        <v>9</v>
      </c>
      <c r="C6" s="225"/>
      <c r="D6" s="225"/>
      <c r="E6" s="225"/>
      <c r="F6" s="209">
        <v>1</v>
      </c>
      <c r="G6" s="209">
        <v>2</v>
      </c>
      <c r="H6" s="209">
        <v>3</v>
      </c>
      <c r="I6" s="209">
        <v>4</v>
      </c>
      <c r="J6" s="209">
        <v>5</v>
      </c>
      <c r="K6" s="209">
        <v>6</v>
      </c>
      <c r="L6" s="208"/>
    </row>
    <row r="7" spans="1:12" s="61" customFormat="1" ht="18" customHeight="1">
      <c r="A7" s="10" t="s">
        <v>74</v>
      </c>
      <c r="B7" s="32" t="s">
        <v>26</v>
      </c>
      <c r="C7" s="79">
        <f>Planilha!E7</f>
        <v>0</v>
      </c>
      <c r="D7" s="79">
        <f>Planilha!F7</f>
        <v>0</v>
      </c>
      <c r="E7" s="79">
        <f>Planilha!G7*(1+Planilha!H7)</f>
        <v>0</v>
      </c>
      <c r="F7" s="290"/>
      <c r="G7" s="290"/>
      <c r="H7" s="290"/>
      <c r="I7" s="290"/>
      <c r="J7" s="290"/>
      <c r="K7" s="290"/>
      <c r="L7" s="81">
        <f>K7+J7+I7+H7+G7+F7</f>
        <v>0</v>
      </c>
    </row>
    <row r="8" spans="1:12" s="61" customFormat="1" ht="18" customHeight="1">
      <c r="A8" s="10" t="s">
        <v>75</v>
      </c>
      <c r="B8" s="32" t="s">
        <v>27</v>
      </c>
      <c r="C8" s="79">
        <f>Planilha!E8</f>
        <v>0</v>
      </c>
      <c r="D8" s="79">
        <f>Planilha!F8</f>
        <v>0</v>
      </c>
      <c r="E8" s="79">
        <f>Planilha!G8*(1+Planilha!H8)</f>
        <v>0</v>
      </c>
      <c r="F8" s="291"/>
      <c r="G8" s="291"/>
      <c r="H8" s="291"/>
      <c r="I8" s="291"/>
      <c r="J8" s="291"/>
      <c r="K8" s="291"/>
      <c r="L8" s="81">
        <f aca="true" t="shared" si="0" ref="L8:L14">K8+J8+I8+H8+G8+F8</f>
        <v>0</v>
      </c>
    </row>
    <row r="9" spans="1:12" s="61" customFormat="1" ht="18" customHeight="1">
      <c r="A9" s="10" t="s">
        <v>76</v>
      </c>
      <c r="B9" s="140" t="s">
        <v>236</v>
      </c>
      <c r="C9" s="79">
        <f>Planilha!E9</f>
        <v>0</v>
      </c>
      <c r="D9" s="79">
        <f>Planilha!F9</f>
        <v>0</v>
      </c>
      <c r="E9" s="79">
        <f>Planilha!G9*(1+Planilha!H9)</f>
        <v>0</v>
      </c>
      <c r="F9" s="291"/>
      <c r="G9" s="291"/>
      <c r="H9" s="291"/>
      <c r="I9" s="291"/>
      <c r="J9" s="291"/>
      <c r="K9" s="291"/>
      <c r="L9" s="81">
        <f t="shared" si="0"/>
        <v>0</v>
      </c>
    </row>
    <row r="10" spans="1:12" s="61" customFormat="1" ht="18" customHeight="1">
      <c r="A10" s="10" t="s">
        <v>77</v>
      </c>
      <c r="B10" s="140" t="s">
        <v>237</v>
      </c>
      <c r="C10" s="79">
        <f>Planilha!E10</f>
        <v>0</v>
      </c>
      <c r="D10" s="79">
        <f>Planilha!F10</f>
        <v>0</v>
      </c>
      <c r="E10" s="79">
        <f>Planilha!G10*(1+Planilha!H10)</f>
        <v>0</v>
      </c>
      <c r="F10" s="291"/>
      <c r="G10" s="291"/>
      <c r="H10" s="291"/>
      <c r="I10" s="291"/>
      <c r="J10" s="291"/>
      <c r="K10" s="291"/>
      <c r="L10" s="81">
        <f t="shared" si="0"/>
        <v>0</v>
      </c>
    </row>
    <row r="11" spans="1:12" s="61" customFormat="1" ht="18" customHeight="1">
      <c r="A11" s="10" t="s">
        <v>240</v>
      </c>
      <c r="B11" s="140" t="s">
        <v>238</v>
      </c>
      <c r="C11" s="79">
        <f>Planilha!E11</f>
        <v>0</v>
      </c>
      <c r="D11" s="79">
        <f>Planilha!F11</f>
        <v>0</v>
      </c>
      <c r="E11" s="79">
        <f>Planilha!G11*(1+Planilha!H11)</f>
        <v>0</v>
      </c>
      <c r="F11" s="291"/>
      <c r="G11" s="291"/>
      <c r="H11" s="291"/>
      <c r="I11" s="291"/>
      <c r="J11" s="291"/>
      <c r="K11" s="291"/>
      <c r="L11" s="81">
        <f t="shared" si="0"/>
        <v>0</v>
      </c>
    </row>
    <row r="12" spans="1:12" s="61" customFormat="1" ht="18" customHeight="1">
      <c r="A12" s="10" t="s">
        <v>242</v>
      </c>
      <c r="B12" s="140" t="s">
        <v>239</v>
      </c>
      <c r="C12" s="79">
        <f>Planilha!E12</f>
        <v>0</v>
      </c>
      <c r="D12" s="79">
        <f>Planilha!F12</f>
        <v>0</v>
      </c>
      <c r="E12" s="79">
        <f>Planilha!G12*(1+Planilha!H12)</f>
        <v>0</v>
      </c>
      <c r="F12" s="291"/>
      <c r="G12" s="291"/>
      <c r="H12" s="291"/>
      <c r="I12" s="291"/>
      <c r="J12" s="291"/>
      <c r="K12" s="291"/>
      <c r="L12" s="81">
        <f t="shared" si="0"/>
        <v>0</v>
      </c>
    </row>
    <row r="13" spans="1:12" s="61" customFormat="1" ht="18" customHeight="1">
      <c r="A13" s="10" t="s">
        <v>244</v>
      </c>
      <c r="B13" s="140" t="s">
        <v>241</v>
      </c>
      <c r="C13" s="79">
        <f>Planilha!E13</f>
        <v>0</v>
      </c>
      <c r="D13" s="79">
        <f>Planilha!F13</f>
        <v>0</v>
      </c>
      <c r="E13" s="79">
        <f>Planilha!G13*(1+Planilha!H13)</f>
        <v>0</v>
      </c>
      <c r="F13" s="291"/>
      <c r="G13" s="291"/>
      <c r="H13" s="291"/>
      <c r="I13" s="291"/>
      <c r="J13" s="291"/>
      <c r="K13" s="291"/>
      <c r="L13" s="81">
        <f t="shared" si="0"/>
        <v>0</v>
      </c>
    </row>
    <row r="14" spans="1:12" s="61" customFormat="1" ht="18" customHeight="1">
      <c r="A14" s="10" t="s">
        <v>245</v>
      </c>
      <c r="B14" s="140" t="s">
        <v>243</v>
      </c>
      <c r="C14" s="79">
        <f>Planilha!E14</f>
        <v>0</v>
      </c>
      <c r="D14" s="79">
        <f>Planilha!F14</f>
        <v>0</v>
      </c>
      <c r="E14" s="79">
        <f>Planilha!G14*(1+Planilha!H14)</f>
        <v>0</v>
      </c>
      <c r="F14" s="291"/>
      <c r="G14" s="291"/>
      <c r="H14" s="291"/>
      <c r="I14" s="291"/>
      <c r="J14" s="291"/>
      <c r="K14" s="291"/>
      <c r="L14" s="81">
        <f t="shared" si="0"/>
        <v>0</v>
      </c>
    </row>
    <row r="15" spans="1:12" s="60" customFormat="1" ht="18" customHeight="1">
      <c r="A15" s="9"/>
      <c r="B15" s="27" t="s">
        <v>10</v>
      </c>
      <c r="C15" s="71">
        <f>SUMPRODUCT(Planilha!D7:D14,Planilha!E7:E14,(1+Planilha!H7:H14))</f>
        <v>0</v>
      </c>
      <c r="D15" s="71">
        <f>SUMPRODUCT(Planilha!D7:D14,Planilha!F7:F14,(1+Planilha!H7:H14))</f>
        <v>0</v>
      </c>
      <c r="E15" s="71">
        <f>SUM(E7:E14)</f>
        <v>0</v>
      </c>
      <c r="F15" s="71">
        <f>SUMPRODUCT(F7:F14,E7:E14)</f>
        <v>0</v>
      </c>
      <c r="G15" s="71">
        <f>SUMPRODUCT(G7:G14,E7:E14)</f>
        <v>0</v>
      </c>
      <c r="H15" s="71">
        <f>SUMPRODUCT(H7:H14,E7:E14)</f>
        <v>0</v>
      </c>
      <c r="I15" s="71">
        <f>SUMPRODUCT(I7:I14,E7:E14)</f>
        <v>0</v>
      </c>
      <c r="J15" s="71">
        <f>SUMPRODUCT(J7:J14,E7:E14)</f>
        <v>0</v>
      </c>
      <c r="K15" s="71">
        <f>SUMPRODUCT(K7:K14,E7:E14)</f>
        <v>0</v>
      </c>
      <c r="L15" s="82">
        <f>K15+J15+I15+H15+G15+F15</f>
        <v>0</v>
      </c>
    </row>
    <row r="16" spans="1:12" s="61" customFormat="1" ht="18" customHeight="1">
      <c r="A16" s="10"/>
      <c r="B16" s="63"/>
      <c r="C16" s="79"/>
      <c r="D16" s="79"/>
      <c r="E16" s="79"/>
      <c r="F16" s="79"/>
      <c r="G16" s="91"/>
      <c r="H16" s="79"/>
      <c r="I16" s="79"/>
      <c r="J16" s="79"/>
      <c r="K16" s="79"/>
      <c r="L16" s="73"/>
    </row>
    <row r="17" spans="1:12" s="61" customFormat="1" ht="18" customHeight="1">
      <c r="A17" s="9" t="s">
        <v>16</v>
      </c>
      <c r="B17" s="12" t="s">
        <v>117</v>
      </c>
      <c r="C17" s="79"/>
      <c r="D17" s="79"/>
      <c r="E17" s="79"/>
      <c r="F17" s="71"/>
      <c r="G17" s="92"/>
      <c r="H17" s="71"/>
      <c r="I17" s="71"/>
      <c r="J17" s="71"/>
      <c r="K17" s="71"/>
      <c r="L17" s="73"/>
    </row>
    <row r="18" spans="1:12" s="61" customFormat="1" ht="18" customHeight="1">
      <c r="A18" s="10" t="s">
        <v>78</v>
      </c>
      <c r="B18" s="41" t="s">
        <v>118</v>
      </c>
      <c r="C18" s="79">
        <f>Planilha!E19</f>
        <v>0</v>
      </c>
      <c r="D18" s="79">
        <f>Planilha!F19</f>
        <v>0</v>
      </c>
      <c r="E18" s="79">
        <f>Planilha!G18*(1+Planilha!H18)</f>
        <v>0</v>
      </c>
      <c r="F18" s="291"/>
      <c r="G18" s="291"/>
      <c r="H18" s="291"/>
      <c r="I18" s="291"/>
      <c r="J18" s="291"/>
      <c r="K18" s="291"/>
      <c r="L18" s="81">
        <f>K18+J18+I18+H18+G18+F18</f>
        <v>0</v>
      </c>
    </row>
    <row r="19" spans="1:12" s="61" customFormat="1" ht="18" customHeight="1">
      <c r="A19" s="10" t="s">
        <v>120</v>
      </c>
      <c r="B19" s="133" t="s">
        <v>121</v>
      </c>
      <c r="C19" s="79">
        <f>Planilha!E20</f>
        <v>0</v>
      </c>
      <c r="D19" s="79">
        <f>Planilha!F20</f>
        <v>0</v>
      </c>
      <c r="E19" s="79">
        <f>Planilha!G19*(1+Planilha!H19)</f>
        <v>0</v>
      </c>
      <c r="F19" s="291"/>
      <c r="G19" s="291"/>
      <c r="H19" s="291"/>
      <c r="I19" s="291"/>
      <c r="J19" s="291"/>
      <c r="K19" s="291"/>
      <c r="L19" s="81">
        <f>K19+J19+I19+H19+G19+F19</f>
        <v>0</v>
      </c>
    </row>
    <row r="20" spans="1:12" s="61" customFormat="1" ht="18" customHeight="1">
      <c r="A20" s="10" t="s">
        <v>122</v>
      </c>
      <c r="B20" s="133" t="s">
        <v>123</v>
      </c>
      <c r="C20" s="79">
        <f>Planilha!E21</f>
        <v>0</v>
      </c>
      <c r="D20" s="79">
        <f>Planilha!F21</f>
        <v>0</v>
      </c>
      <c r="E20" s="79">
        <f>Planilha!G20*(1+Planilha!H20)</f>
        <v>0</v>
      </c>
      <c r="F20" s="291"/>
      <c r="G20" s="291"/>
      <c r="H20" s="291"/>
      <c r="I20" s="291"/>
      <c r="J20" s="291"/>
      <c r="K20" s="291"/>
      <c r="L20" s="81">
        <f>K20+J20+I20+H20+G20+F20</f>
        <v>0</v>
      </c>
    </row>
    <row r="21" spans="1:12" s="100" customFormat="1" ht="18" customHeight="1">
      <c r="A21" s="10" t="s">
        <v>124</v>
      </c>
      <c r="B21" s="133" t="s">
        <v>125</v>
      </c>
      <c r="C21" s="79">
        <f>Planilha!E22</f>
        <v>0</v>
      </c>
      <c r="D21" s="79">
        <f>Planilha!F22</f>
        <v>0</v>
      </c>
      <c r="E21" s="79">
        <f>Planilha!G21*(1+Planilha!H21)</f>
        <v>0</v>
      </c>
      <c r="F21" s="291"/>
      <c r="G21" s="291"/>
      <c r="H21" s="291"/>
      <c r="I21" s="291"/>
      <c r="J21" s="291"/>
      <c r="K21" s="291"/>
      <c r="L21" s="81">
        <f>K21+J21+I21+H21+G21+F21</f>
        <v>0</v>
      </c>
    </row>
    <row r="22" spans="1:12" s="60" customFormat="1" ht="18" customHeight="1">
      <c r="A22" s="9"/>
      <c r="B22" s="43" t="s">
        <v>10</v>
      </c>
      <c r="C22" s="86">
        <f>SUMPRODUCT(Planilha!D18:D21,Planilha!E18:E21,(1+Planilha!H18:H21))</f>
        <v>0</v>
      </c>
      <c r="D22" s="86">
        <f>SUMPRODUCT(Planilha!D18:D21,Planilha!F18:F21,(1+Planilha!H18:H21))</f>
        <v>0</v>
      </c>
      <c r="E22" s="86">
        <f>SUM(E17:E21)</f>
        <v>0</v>
      </c>
      <c r="F22" s="71">
        <f>SUMPRODUCT(F18:F21,E18:E21)</f>
        <v>0</v>
      </c>
      <c r="G22" s="71">
        <f>SUMPRODUCT(G18:G21,E18:E21)</f>
        <v>0</v>
      </c>
      <c r="H22" s="71">
        <f>SUMPRODUCT(H18:H21,E18:E21)</f>
        <v>0</v>
      </c>
      <c r="I22" s="71">
        <f>SUMPRODUCT(I18:I21,E18:E21)</f>
        <v>0</v>
      </c>
      <c r="J22" s="71">
        <f>SUMPRODUCT(J18:J21,E18:E21)</f>
        <v>0</v>
      </c>
      <c r="K22" s="71">
        <f>SUMPRODUCT(K18:K21,E18:E21)</f>
        <v>0</v>
      </c>
      <c r="L22" s="82">
        <f>K22+J22+I22+H22+G22+F22</f>
        <v>0</v>
      </c>
    </row>
    <row r="23" spans="1:12" s="60" customFormat="1" ht="18" customHeight="1">
      <c r="A23" s="9"/>
      <c r="B23" s="41"/>
      <c r="C23" s="83"/>
      <c r="D23" s="83"/>
      <c r="E23" s="83"/>
      <c r="F23" s="83"/>
      <c r="G23" s="95"/>
      <c r="H23" s="83"/>
      <c r="I23" s="83"/>
      <c r="J23" s="83"/>
      <c r="K23" s="83"/>
      <c r="L23" s="75"/>
    </row>
    <row r="24" spans="1:12" s="60" customFormat="1" ht="18" customHeight="1">
      <c r="A24" s="9" t="s">
        <v>21</v>
      </c>
      <c r="B24" s="110" t="s">
        <v>29</v>
      </c>
      <c r="C24" s="83"/>
      <c r="D24" s="83"/>
      <c r="E24" s="83"/>
      <c r="F24" s="83"/>
      <c r="G24" s="95"/>
      <c r="H24" s="83"/>
      <c r="I24" s="83"/>
      <c r="J24" s="83"/>
      <c r="K24" s="83"/>
      <c r="L24" s="75"/>
    </row>
    <row r="25" spans="1:12" s="60" customFormat="1" ht="18" customHeight="1">
      <c r="A25" s="143" t="s">
        <v>79</v>
      </c>
      <c r="B25" s="32" t="s">
        <v>30</v>
      </c>
      <c r="C25" s="87">
        <f>Planilha!E25</f>
        <v>0</v>
      </c>
      <c r="D25" s="87">
        <f>Planilha!F25</f>
        <v>0</v>
      </c>
      <c r="E25" s="79">
        <f>Planilha!G25*(1+Planilha!H25)</f>
        <v>0</v>
      </c>
      <c r="F25" s="291"/>
      <c r="G25" s="291"/>
      <c r="H25" s="291"/>
      <c r="I25" s="291"/>
      <c r="J25" s="291"/>
      <c r="K25" s="291"/>
      <c r="L25" s="81">
        <f>K25+J25+I25+H25+G25+F25</f>
        <v>0</v>
      </c>
    </row>
    <row r="26" spans="1:12" s="60" customFormat="1" ht="18" customHeight="1">
      <c r="A26" s="143" t="s">
        <v>247</v>
      </c>
      <c r="B26" s="144" t="s">
        <v>552</v>
      </c>
      <c r="C26" s="87">
        <f>Planilha!E26</f>
        <v>0</v>
      </c>
      <c r="D26" s="87">
        <f>Planilha!F26</f>
        <v>0</v>
      </c>
      <c r="E26" s="79">
        <f>Planilha!G26*(1+Planilha!H26)</f>
        <v>0</v>
      </c>
      <c r="F26" s="291"/>
      <c r="G26" s="291"/>
      <c r="H26" s="291"/>
      <c r="I26" s="291"/>
      <c r="J26" s="291"/>
      <c r="K26" s="291"/>
      <c r="L26" s="81">
        <f>K26+J26+I26+H26+G26+F26</f>
        <v>0</v>
      </c>
    </row>
    <row r="27" spans="1:12" s="60" customFormat="1" ht="18" customHeight="1">
      <c r="A27" s="9"/>
      <c r="B27" s="44" t="s">
        <v>10</v>
      </c>
      <c r="C27" s="88">
        <f>SUMPRODUCT(Planilha!D25:D26,Planilha!E25:E26,(1+Planilha!H25:H26))</f>
        <v>0</v>
      </c>
      <c r="D27" s="88">
        <f>SUMPRODUCT(Planilha!D25:D26,Planilha!F25:F26,(1+Planilha!H25:H26))</f>
        <v>0</v>
      </c>
      <c r="E27" s="88">
        <f>SUM(E25:E26)</f>
        <v>0</v>
      </c>
      <c r="F27" s="71">
        <f>SUMPRODUCT(F25:F26,E25:E26)</f>
        <v>0</v>
      </c>
      <c r="G27" s="71">
        <f>SUMPRODUCT(G25:G26,E25:E26)</f>
        <v>0</v>
      </c>
      <c r="H27" s="71">
        <f>SUMPRODUCT(H25:H26,E25:E26)</f>
        <v>0</v>
      </c>
      <c r="I27" s="71">
        <f>SUMPRODUCT(I25:I26,E25:E26)</f>
        <v>0</v>
      </c>
      <c r="J27" s="71">
        <f>SUMPRODUCT(J25:J26,E25:E26)</f>
        <v>0</v>
      </c>
      <c r="K27" s="71">
        <f>SUMPRODUCT(K25:K26,E25:E26)</f>
        <v>0</v>
      </c>
      <c r="L27" s="82">
        <f>K27+J27+I27+H27+G27+F27</f>
        <v>0</v>
      </c>
    </row>
    <row r="28" spans="1:12" s="60" customFormat="1" ht="18" customHeight="1">
      <c r="A28" s="9"/>
      <c r="B28" s="44"/>
      <c r="C28" s="88"/>
      <c r="D28" s="88"/>
      <c r="E28" s="88"/>
      <c r="F28" s="88"/>
      <c r="G28" s="96"/>
      <c r="H28" s="88"/>
      <c r="I28" s="88"/>
      <c r="J28" s="88"/>
      <c r="K28" s="88"/>
      <c r="L28" s="76"/>
    </row>
    <row r="29" spans="1:12" s="60" customFormat="1" ht="18" customHeight="1">
      <c r="A29" s="9" t="s">
        <v>28</v>
      </c>
      <c r="B29" s="110" t="s">
        <v>31</v>
      </c>
      <c r="C29" s="88"/>
      <c r="D29" s="88"/>
      <c r="E29" s="88"/>
      <c r="F29" s="88"/>
      <c r="G29" s="97"/>
      <c r="H29" s="88"/>
      <c r="I29" s="88"/>
      <c r="J29" s="88"/>
      <c r="K29" s="88"/>
      <c r="L29" s="76"/>
    </row>
    <row r="30" spans="1:12" s="60" customFormat="1" ht="18" customHeight="1">
      <c r="A30" s="10" t="s">
        <v>80</v>
      </c>
      <c r="B30" s="32" t="s">
        <v>248</v>
      </c>
      <c r="C30" s="83">
        <f>Planilha!E30</f>
        <v>0</v>
      </c>
      <c r="D30" s="83">
        <f>Planilha!F30</f>
        <v>0</v>
      </c>
      <c r="E30" s="79">
        <f>Planilha!G30*(1+Planilha!H30)</f>
        <v>0</v>
      </c>
      <c r="F30" s="291"/>
      <c r="G30" s="291"/>
      <c r="H30" s="291"/>
      <c r="I30" s="291"/>
      <c r="J30" s="291"/>
      <c r="K30" s="291"/>
      <c r="L30" s="81">
        <f>K30+J30+I30+H30+G30+F30</f>
        <v>0</v>
      </c>
    </row>
    <row r="31" spans="1:12" s="60" customFormat="1" ht="18" customHeight="1">
      <c r="A31" s="10" t="s">
        <v>81</v>
      </c>
      <c r="B31" s="32" t="s">
        <v>249</v>
      </c>
      <c r="C31" s="83">
        <f>Planilha!E31</f>
        <v>0</v>
      </c>
      <c r="D31" s="83">
        <f>Planilha!F31</f>
        <v>0</v>
      </c>
      <c r="E31" s="79">
        <f>Planilha!G31*(1+Planilha!H31)</f>
        <v>0</v>
      </c>
      <c r="F31" s="291"/>
      <c r="G31" s="291"/>
      <c r="H31" s="291"/>
      <c r="I31" s="291"/>
      <c r="J31" s="291"/>
      <c r="K31" s="291"/>
      <c r="L31" s="81">
        <f>K31+J31+I31+H31+G31+F31</f>
        <v>0</v>
      </c>
    </row>
    <row r="32" spans="1:12" s="60" customFormat="1" ht="18" customHeight="1">
      <c r="A32" s="10" t="s">
        <v>553</v>
      </c>
      <c r="B32" s="32" t="s">
        <v>551</v>
      </c>
      <c r="C32" s="83">
        <f>Planilha!E32</f>
        <v>0</v>
      </c>
      <c r="D32" s="83">
        <f>Planilha!F32</f>
        <v>0</v>
      </c>
      <c r="E32" s="79">
        <f>Planilha!G32*(1+Planilha!H32)</f>
        <v>0</v>
      </c>
      <c r="F32" s="291"/>
      <c r="G32" s="291"/>
      <c r="H32" s="291"/>
      <c r="I32" s="291"/>
      <c r="J32" s="291"/>
      <c r="K32" s="291"/>
      <c r="L32" s="81">
        <f>K32+J32+I32+H32+G32+F32</f>
        <v>0</v>
      </c>
    </row>
    <row r="33" spans="1:12" s="60" customFormat="1" ht="18" customHeight="1">
      <c r="A33" s="10" t="s">
        <v>82</v>
      </c>
      <c r="B33" s="32" t="s">
        <v>32</v>
      </c>
      <c r="C33" s="83">
        <f>Planilha!E33</f>
        <v>0</v>
      </c>
      <c r="D33" s="83">
        <f>Planilha!F33</f>
        <v>0</v>
      </c>
      <c r="E33" s="79">
        <f>Planilha!G33*(1+Planilha!H33)</f>
        <v>0</v>
      </c>
      <c r="F33" s="291"/>
      <c r="G33" s="291"/>
      <c r="H33" s="291"/>
      <c r="I33" s="291"/>
      <c r="J33" s="291"/>
      <c r="K33" s="291"/>
      <c r="L33" s="81">
        <f>K33+J33+I33+H33+G33+F33</f>
        <v>0</v>
      </c>
    </row>
    <row r="34" spans="1:12" s="60" customFormat="1" ht="18" customHeight="1">
      <c r="A34" s="9"/>
      <c r="B34" s="44" t="s">
        <v>10</v>
      </c>
      <c r="C34" s="88">
        <f>SUMPRODUCT(Planilha!D30:D33,Planilha!E30:E33,(1+Planilha!H30:H33))</f>
        <v>0</v>
      </c>
      <c r="D34" s="88">
        <f>SUMPRODUCT(Planilha!D30:D33,Planilha!F30:F33,(1+Planilha!H30:H33))</f>
        <v>0</v>
      </c>
      <c r="E34" s="88">
        <f>SUM(E30:E33)</f>
        <v>0</v>
      </c>
      <c r="F34" s="71">
        <f>SUMPRODUCT(F30:F33,E30:E33)</f>
        <v>0</v>
      </c>
      <c r="G34" s="71">
        <f>SUMPRODUCT(G30:G33,E30:E33)</f>
        <v>0</v>
      </c>
      <c r="H34" s="71">
        <f>SUMPRODUCT(H30:H33,E30:E33)</f>
        <v>0</v>
      </c>
      <c r="I34" s="71">
        <f>SUMPRODUCT(I30:I33,E30:E33)</f>
        <v>0</v>
      </c>
      <c r="J34" s="71">
        <f>SUMPRODUCT(J30:J33,E30:E33)</f>
        <v>0</v>
      </c>
      <c r="K34" s="71">
        <f>SUMPRODUCT(K30:K33,E30:E33)</f>
        <v>0</v>
      </c>
      <c r="L34" s="82">
        <f>K34+J34+I34+H34+G34+F34</f>
        <v>0</v>
      </c>
    </row>
    <row r="35" spans="1:12" s="60" customFormat="1" ht="18" customHeight="1">
      <c r="A35" s="9"/>
      <c r="B35" s="38"/>
      <c r="C35" s="88"/>
      <c r="D35" s="88"/>
      <c r="E35" s="88"/>
      <c r="F35" s="88"/>
      <c r="G35" s="96"/>
      <c r="H35" s="88"/>
      <c r="I35" s="88"/>
      <c r="J35" s="88"/>
      <c r="K35" s="88"/>
      <c r="L35" s="76"/>
    </row>
    <row r="36" spans="1:12" s="60" customFormat="1" ht="18" customHeight="1">
      <c r="A36" s="9" t="s">
        <v>22</v>
      </c>
      <c r="B36" s="110" t="s">
        <v>33</v>
      </c>
      <c r="C36" s="88"/>
      <c r="D36" s="88"/>
      <c r="E36" s="88"/>
      <c r="F36" s="88"/>
      <c r="G36" s="97"/>
      <c r="H36" s="88"/>
      <c r="I36" s="88"/>
      <c r="J36" s="88"/>
      <c r="K36" s="88"/>
      <c r="L36" s="76"/>
    </row>
    <row r="37" spans="1:12" s="60" customFormat="1" ht="18" customHeight="1">
      <c r="A37" s="10" t="s">
        <v>83</v>
      </c>
      <c r="B37" s="45" t="s">
        <v>34</v>
      </c>
      <c r="C37" s="87">
        <f>Planilha!E37</f>
        <v>0</v>
      </c>
      <c r="D37" s="87">
        <f>Planilha!F37</f>
        <v>0</v>
      </c>
      <c r="E37" s="79">
        <f>Planilha!G37*(1+Planilha!H37)</f>
        <v>0</v>
      </c>
      <c r="F37" s="291"/>
      <c r="G37" s="291"/>
      <c r="H37" s="291"/>
      <c r="I37" s="291"/>
      <c r="J37" s="291"/>
      <c r="K37" s="291"/>
      <c r="L37" s="81">
        <f aca="true" t="shared" si="1" ref="L37:L46">K37+J37+I37+H37+G37+F37</f>
        <v>0</v>
      </c>
    </row>
    <row r="38" spans="1:12" s="60" customFormat="1" ht="18" customHeight="1">
      <c r="A38" s="10" t="s">
        <v>84</v>
      </c>
      <c r="B38" s="45" t="s">
        <v>35</v>
      </c>
      <c r="C38" s="87">
        <f>Planilha!E38</f>
        <v>0</v>
      </c>
      <c r="D38" s="87">
        <f>Planilha!F38</f>
        <v>0</v>
      </c>
      <c r="E38" s="79">
        <f>Planilha!G38*(1+Planilha!H38)</f>
        <v>0</v>
      </c>
      <c r="F38" s="291"/>
      <c r="G38" s="291"/>
      <c r="H38" s="291"/>
      <c r="I38" s="291"/>
      <c r="J38" s="291"/>
      <c r="K38" s="291"/>
      <c r="L38" s="81">
        <f t="shared" si="1"/>
        <v>0</v>
      </c>
    </row>
    <row r="39" spans="1:12" s="60" customFormat="1" ht="18" customHeight="1">
      <c r="A39" s="10" t="s">
        <v>85</v>
      </c>
      <c r="B39" s="32" t="s">
        <v>36</v>
      </c>
      <c r="C39" s="87">
        <f>Planilha!E39</f>
        <v>0</v>
      </c>
      <c r="D39" s="87">
        <f>Planilha!F39</f>
        <v>0</v>
      </c>
      <c r="E39" s="79">
        <f>Planilha!G39*(1+Planilha!H39)</f>
        <v>0</v>
      </c>
      <c r="F39" s="291"/>
      <c r="G39" s="291"/>
      <c r="H39" s="291"/>
      <c r="I39" s="291"/>
      <c r="J39" s="291"/>
      <c r="K39" s="291"/>
      <c r="L39" s="81">
        <f t="shared" si="1"/>
        <v>0</v>
      </c>
    </row>
    <row r="40" spans="1:12" s="60" customFormat="1" ht="18" customHeight="1">
      <c r="A40" s="10" t="s">
        <v>86</v>
      </c>
      <c r="B40" s="32" t="s">
        <v>37</v>
      </c>
      <c r="C40" s="87">
        <f>Planilha!E40</f>
        <v>0</v>
      </c>
      <c r="D40" s="87">
        <f>Planilha!F40</f>
        <v>0</v>
      </c>
      <c r="E40" s="79">
        <f>Planilha!G40*(1+Planilha!H40)</f>
        <v>0</v>
      </c>
      <c r="F40" s="291"/>
      <c r="G40" s="291"/>
      <c r="H40" s="291"/>
      <c r="I40" s="291"/>
      <c r="J40" s="291"/>
      <c r="K40" s="291"/>
      <c r="L40" s="81">
        <f t="shared" si="1"/>
        <v>0</v>
      </c>
    </row>
    <row r="41" spans="1:12" s="60" customFormat="1" ht="18" customHeight="1">
      <c r="A41" s="10" t="s">
        <v>256</v>
      </c>
      <c r="B41" s="145" t="s">
        <v>250</v>
      </c>
      <c r="C41" s="87">
        <f>Planilha!E41</f>
        <v>0</v>
      </c>
      <c r="D41" s="87">
        <f>Planilha!F41</f>
        <v>0</v>
      </c>
      <c r="E41" s="79">
        <f>Planilha!G41*(1+Planilha!H41)</f>
        <v>0</v>
      </c>
      <c r="F41" s="291"/>
      <c r="G41" s="291"/>
      <c r="H41" s="291"/>
      <c r="I41" s="291"/>
      <c r="J41" s="291"/>
      <c r="K41" s="291"/>
      <c r="L41" s="81">
        <f t="shared" si="1"/>
        <v>0</v>
      </c>
    </row>
    <row r="42" spans="1:12" s="60" customFormat="1" ht="18" customHeight="1">
      <c r="A42" s="10" t="s">
        <v>257</v>
      </c>
      <c r="B42" s="145" t="s">
        <v>251</v>
      </c>
      <c r="C42" s="87">
        <f>Planilha!E42</f>
        <v>0</v>
      </c>
      <c r="D42" s="87">
        <f>Planilha!F42</f>
        <v>0</v>
      </c>
      <c r="E42" s="79">
        <f>Planilha!G42*(1+Planilha!H42)</f>
        <v>0</v>
      </c>
      <c r="F42" s="291"/>
      <c r="G42" s="291"/>
      <c r="H42" s="291"/>
      <c r="I42" s="291"/>
      <c r="J42" s="291"/>
      <c r="K42" s="291"/>
      <c r="L42" s="81">
        <f t="shared" si="1"/>
        <v>0</v>
      </c>
    </row>
    <row r="43" spans="1:12" s="60" customFormat="1" ht="18" customHeight="1">
      <c r="A43" s="10" t="s">
        <v>258</v>
      </c>
      <c r="B43" s="145" t="s">
        <v>252</v>
      </c>
      <c r="C43" s="87">
        <f>Planilha!E43</f>
        <v>0</v>
      </c>
      <c r="D43" s="87">
        <f>Planilha!F43</f>
        <v>0</v>
      </c>
      <c r="E43" s="79">
        <f>Planilha!G43*(1+Planilha!H43)</f>
        <v>0</v>
      </c>
      <c r="F43" s="291"/>
      <c r="G43" s="291"/>
      <c r="H43" s="291"/>
      <c r="I43" s="291"/>
      <c r="J43" s="291"/>
      <c r="K43" s="291"/>
      <c r="L43" s="81">
        <f t="shared" si="1"/>
        <v>0</v>
      </c>
    </row>
    <row r="44" spans="1:12" s="60" customFormat="1" ht="18" customHeight="1">
      <c r="A44" s="10" t="s">
        <v>259</v>
      </c>
      <c r="B44" s="145" t="s">
        <v>253</v>
      </c>
      <c r="C44" s="87">
        <f>Planilha!E44</f>
        <v>0</v>
      </c>
      <c r="D44" s="87">
        <f>Planilha!F44</f>
        <v>0</v>
      </c>
      <c r="E44" s="79">
        <f>Planilha!G44*(1+Planilha!H44)</f>
        <v>0</v>
      </c>
      <c r="F44" s="291"/>
      <c r="G44" s="291"/>
      <c r="H44" s="291"/>
      <c r="I44" s="291"/>
      <c r="J44" s="291"/>
      <c r="K44" s="291"/>
      <c r="L44" s="81">
        <f t="shared" si="1"/>
        <v>0</v>
      </c>
    </row>
    <row r="45" spans="1:12" s="60" customFormat="1" ht="18" customHeight="1">
      <c r="A45" s="10" t="s">
        <v>260</v>
      </c>
      <c r="B45" s="145" t="s">
        <v>254</v>
      </c>
      <c r="C45" s="87">
        <f>Planilha!E45</f>
        <v>0</v>
      </c>
      <c r="D45" s="87">
        <f>Planilha!F45</f>
        <v>0</v>
      </c>
      <c r="E45" s="79">
        <f>Planilha!G45*(1+Planilha!H45)</f>
        <v>0</v>
      </c>
      <c r="F45" s="291"/>
      <c r="G45" s="291"/>
      <c r="H45" s="291"/>
      <c r="I45" s="291"/>
      <c r="J45" s="291"/>
      <c r="K45" s="291"/>
      <c r="L45" s="81">
        <f t="shared" si="1"/>
        <v>0</v>
      </c>
    </row>
    <row r="46" spans="1:12" s="60" customFormat="1" ht="18" customHeight="1">
      <c r="A46" s="10" t="s">
        <v>261</v>
      </c>
      <c r="B46" s="145" t="s">
        <v>255</v>
      </c>
      <c r="C46" s="87">
        <f>Planilha!E46</f>
        <v>0</v>
      </c>
      <c r="D46" s="87">
        <f>Planilha!F46</f>
        <v>0</v>
      </c>
      <c r="E46" s="79">
        <f>Planilha!G46*(1+Planilha!H46)</f>
        <v>0</v>
      </c>
      <c r="F46" s="291"/>
      <c r="G46" s="291"/>
      <c r="H46" s="291"/>
      <c r="I46" s="291"/>
      <c r="J46" s="291"/>
      <c r="K46" s="291"/>
      <c r="L46" s="81">
        <f t="shared" si="1"/>
        <v>0</v>
      </c>
    </row>
    <row r="47" spans="1:12" s="60" customFormat="1" ht="18" customHeight="1" thickBot="1">
      <c r="A47" s="122"/>
      <c r="B47" s="123" t="s">
        <v>10</v>
      </c>
      <c r="C47" s="124">
        <f>SUMPRODUCT(Planilha!D37:D46,Planilha!E37:E46,(1+Planilha!H37:H46))</f>
        <v>0</v>
      </c>
      <c r="D47" s="124">
        <f>SUMPRODUCT(Planilha!D37:D46,Planilha!F37:F46,(1+Planilha!H37:H46))</f>
        <v>0</v>
      </c>
      <c r="E47" s="124">
        <f>SUM(E37:E46)</f>
        <v>0</v>
      </c>
      <c r="F47" s="125">
        <f>SUMPRODUCT(F37:F46,E37:E46)</f>
        <v>0</v>
      </c>
      <c r="G47" s="125">
        <f>SUMPRODUCT(G37:G46,E37:E46)</f>
        <v>0</v>
      </c>
      <c r="H47" s="125">
        <f>SUMPRODUCT(H37:H46,E37:E46)</f>
        <v>0</v>
      </c>
      <c r="I47" s="125">
        <f>SUMPRODUCT(I37:I46,E37:E46)</f>
        <v>0</v>
      </c>
      <c r="J47" s="125">
        <f>SUMPRODUCT(J37:J46,E37:E46)</f>
        <v>0</v>
      </c>
      <c r="K47" s="125">
        <f>SUMPRODUCT(K37:K46,E37:E46)</f>
        <v>0</v>
      </c>
      <c r="L47" s="126">
        <f>K47+J47+I47+H47+G47+F47</f>
        <v>0</v>
      </c>
    </row>
    <row r="48" spans="1:12" s="60" customFormat="1" ht="18" customHeight="1" thickTop="1">
      <c r="A48" s="113" t="s">
        <v>68</v>
      </c>
      <c r="B48" s="127" t="s">
        <v>38</v>
      </c>
      <c r="C48" s="128"/>
      <c r="D48" s="128"/>
      <c r="E48" s="128"/>
      <c r="F48" s="128"/>
      <c r="G48" s="129"/>
      <c r="H48" s="128"/>
      <c r="I48" s="128"/>
      <c r="J48" s="128"/>
      <c r="K48" s="128"/>
      <c r="L48" s="130"/>
    </row>
    <row r="49" spans="1:12" s="60" customFormat="1" ht="18" customHeight="1">
      <c r="A49" s="9"/>
      <c r="B49" s="131" t="s">
        <v>114</v>
      </c>
      <c r="C49" s="88"/>
      <c r="D49" s="88"/>
      <c r="E49" s="88"/>
      <c r="F49" s="88"/>
      <c r="G49" s="96"/>
      <c r="H49" s="88"/>
      <c r="I49" s="88"/>
      <c r="J49" s="88"/>
      <c r="K49" s="88"/>
      <c r="L49" s="75"/>
    </row>
    <row r="50" spans="1:12" s="60" customFormat="1" ht="18" customHeight="1">
      <c r="A50" s="10" t="s">
        <v>72</v>
      </c>
      <c r="B50" s="63" t="s">
        <v>156</v>
      </c>
      <c r="C50" s="87">
        <f>Planilha!E50</f>
        <v>0</v>
      </c>
      <c r="D50" s="87">
        <f>Planilha!F50</f>
        <v>0</v>
      </c>
      <c r="E50" s="79">
        <f>Planilha!G50*(1+Planilha!H50)</f>
        <v>0</v>
      </c>
      <c r="F50" s="291"/>
      <c r="G50" s="291"/>
      <c r="H50" s="291"/>
      <c r="I50" s="291"/>
      <c r="J50" s="291"/>
      <c r="K50" s="291"/>
      <c r="L50" s="81">
        <f aca="true" t="shared" si="2" ref="L50:L74">K50+J50+I50+H50+G50+F50</f>
        <v>0</v>
      </c>
    </row>
    <row r="51" spans="1:12" s="61" customFormat="1" ht="18" customHeight="1">
      <c r="A51" s="10" t="s">
        <v>87</v>
      </c>
      <c r="B51" s="63" t="s">
        <v>157</v>
      </c>
      <c r="C51" s="87">
        <f>Planilha!E51</f>
        <v>0</v>
      </c>
      <c r="D51" s="87">
        <f>Planilha!F51</f>
        <v>0</v>
      </c>
      <c r="E51" s="79">
        <f>Planilha!G51*(1+Planilha!H51)</f>
        <v>0</v>
      </c>
      <c r="F51" s="292"/>
      <c r="G51" s="267"/>
      <c r="H51" s="291"/>
      <c r="I51" s="293"/>
      <c r="J51" s="293"/>
      <c r="K51" s="291"/>
      <c r="L51" s="81">
        <f t="shared" si="2"/>
        <v>0</v>
      </c>
    </row>
    <row r="52" spans="1:12" s="60" customFormat="1" ht="18" customHeight="1">
      <c r="A52" s="10" t="s">
        <v>88</v>
      </c>
      <c r="B52" s="63" t="s">
        <v>115</v>
      </c>
      <c r="C52" s="87">
        <f>Planilha!E52</f>
        <v>0</v>
      </c>
      <c r="D52" s="87">
        <f>Planilha!F52</f>
        <v>0</v>
      </c>
      <c r="E52" s="79">
        <f>Planilha!G52*(1+Planilha!H52)</f>
        <v>0</v>
      </c>
      <c r="F52" s="291"/>
      <c r="G52" s="291"/>
      <c r="H52" s="291"/>
      <c r="I52" s="291"/>
      <c r="J52" s="291"/>
      <c r="K52" s="291"/>
      <c r="L52" s="81">
        <f t="shared" si="2"/>
        <v>0</v>
      </c>
    </row>
    <row r="53" spans="1:12" s="60" customFormat="1" ht="18" customHeight="1">
      <c r="A53" s="10" t="s">
        <v>89</v>
      </c>
      <c r="B53" s="135" t="s">
        <v>116</v>
      </c>
      <c r="C53" s="87">
        <f>Planilha!E53</f>
        <v>0</v>
      </c>
      <c r="D53" s="87">
        <f>Planilha!F53</f>
        <v>0</v>
      </c>
      <c r="E53" s="79">
        <f>Planilha!G53*(1+Planilha!H53)</f>
        <v>0</v>
      </c>
      <c r="F53" s="291"/>
      <c r="G53" s="291"/>
      <c r="H53" s="291"/>
      <c r="I53" s="291"/>
      <c r="J53" s="291"/>
      <c r="K53" s="291"/>
      <c r="L53" s="81">
        <f t="shared" si="2"/>
        <v>0</v>
      </c>
    </row>
    <row r="54" spans="1:12" s="60" customFormat="1" ht="18" customHeight="1">
      <c r="A54" s="10" t="s">
        <v>129</v>
      </c>
      <c r="B54" s="63" t="s">
        <v>39</v>
      </c>
      <c r="C54" s="87">
        <f>Planilha!E54</f>
        <v>0</v>
      </c>
      <c r="D54" s="87">
        <f>Planilha!F54</f>
        <v>0</v>
      </c>
      <c r="E54" s="79">
        <f>Planilha!G54*(1+Planilha!H54)</f>
        <v>0</v>
      </c>
      <c r="F54" s="291"/>
      <c r="G54" s="291"/>
      <c r="H54" s="291"/>
      <c r="I54" s="291"/>
      <c r="J54" s="291"/>
      <c r="K54" s="291"/>
      <c r="L54" s="81">
        <f t="shared" si="2"/>
        <v>0</v>
      </c>
    </row>
    <row r="55" spans="1:12" s="60" customFormat="1" ht="18" customHeight="1">
      <c r="A55" s="10" t="s">
        <v>130</v>
      </c>
      <c r="B55" s="63" t="s">
        <v>56</v>
      </c>
      <c r="C55" s="87">
        <f>Planilha!E55</f>
        <v>0</v>
      </c>
      <c r="D55" s="87">
        <f>Planilha!F55</f>
        <v>0</v>
      </c>
      <c r="E55" s="79">
        <f>Planilha!G55*(1+Planilha!H55)</f>
        <v>0</v>
      </c>
      <c r="F55" s="291"/>
      <c r="G55" s="291"/>
      <c r="H55" s="291"/>
      <c r="I55" s="291"/>
      <c r="J55" s="291"/>
      <c r="K55" s="291"/>
      <c r="L55" s="81">
        <f t="shared" si="2"/>
        <v>0</v>
      </c>
    </row>
    <row r="56" spans="1:12" s="60" customFormat="1" ht="18" customHeight="1">
      <c r="A56" s="10" t="s">
        <v>131</v>
      </c>
      <c r="B56" s="63" t="s">
        <v>57</v>
      </c>
      <c r="C56" s="87">
        <f>Planilha!E56</f>
        <v>0</v>
      </c>
      <c r="D56" s="87">
        <f>Planilha!F56</f>
        <v>0</v>
      </c>
      <c r="E56" s="79">
        <f>Planilha!G56*(1+Planilha!H56)</f>
        <v>0</v>
      </c>
      <c r="F56" s="291"/>
      <c r="G56" s="291"/>
      <c r="H56" s="291"/>
      <c r="I56" s="291"/>
      <c r="J56" s="291"/>
      <c r="K56" s="291"/>
      <c r="L56" s="81">
        <f t="shared" si="2"/>
        <v>0</v>
      </c>
    </row>
    <row r="57" spans="1:12" s="60" customFormat="1" ht="18" customHeight="1">
      <c r="A57" s="10" t="s">
        <v>132</v>
      </c>
      <c r="B57" s="63" t="s">
        <v>58</v>
      </c>
      <c r="C57" s="87">
        <f>Planilha!E57</f>
        <v>0</v>
      </c>
      <c r="D57" s="87">
        <f>Planilha!F57</f>
        <v>0</v>
      </c>
      <c r="E57" s="79">
        <f>Planilha!G57*(1+Planilha!H57)</f>
        <v>0</v>
      </c>
      <c r="F57" s="291"/>
      <c r="G57" s="291"/>
      <c r="H57" s="291"/>
      <c r="I57" s="291"/>
      <c r="J57" s="291"/>
      <c r="K57" s="291"/>
      <c r="L57" s="81">
        <f t="shared" si="2"/>
        <v>0</v>
      </c>
    </row>
    <row r="58" spans="1:12" s="60" customFormat="1" ht="18" customHeight="1">
      <c r="A58" s="10" t="s">
        <v>133</v>
      </c>
      <c r="B58" s="63" t="s">
        <v>59</v>
      </c>
      <c r="C58" s="87">
        <f>Planilha!E58</f>
        <v>0</v>
      </c>
      <c r="D58" s="87">
        <f>Planilha!F58</f>
        <v>0</v>
      </c>
      <c r="E58" s="79">
        <f>Planilha!G58*(1+Planilha!H58)</f>
        <v>0</v>
      </c>
      <c r="F58" s="291"/>
      <c r="G58" s="291"/>
      <c r="H58" s="291"/>
      <c r="I58" s="291"/>
      <c r="J58" s="291"/>
      <c r="K58" s="291"/>
      <c r="L58" s="81">
        <f t="shared" si="2"/>
        <v>0</v>
      </c>
    </row>
    <row r="59" spans="1:12" s="60" customFormat="1" ht="18" customHeight="1">
      <c r="A59" s="10" t="s">
        <v>134</v>
      </c>
      <c r="B59" s="63" t="s">
        <v>158</v>
      </c>
      <c r="C59" s="87">
        <f>Planilha!E59</f>
        <v>0</v>
      </c>
      <c r="D59" s="87">
        <f>Planilha!F59</f>
        <v>0</v>
      </c>
      <c r="E59" s="79">
        <f>Planilha!G59*(1+Planilha!H59)</f>
        <v>0</v>
      </c>
      <c r="F59" s="291"/>
      <c r="G59" s="291"/>
      <c r="H59" s="291"/>
      <c r="I59" s="291"/>
      <c r="J59" s="291"/>
      <c r="K59" s="291"/>
      <c r="L59" s="81">
        <f t="shared" si="2"/>
        <v>0</v>
      </c>
    </row>
    <row r="60" spans="1:12" s="60" customFormat="1" ht="18" customHeight="1">
      <c r="A60" s="10" t="s">
        <v>135</v>
      </c>
      <c r="B60" s="63" t="s">
        <v>159</v>
      </c>
      <c r="C60" s="87">
        <f>Planilha!E60</f>
        <v>0</v>
      </c>
      <c r="D60" s="87">
        <f>Planilha!F60</f>
        <v>0</v>
      </c>
      <c r="E60" s="79">
        <f>Planilha!G60*(1+Planilha!H60)</f>
        <v>0</v>
      </c>
      <c r="F60" s="291"/>
      <c r="G60" s="291"/>
      <c r="H60" s="291"/>
      <c r="I60" s="291"/>
      <c r="J60" s="291"/>
      <c r="K60" s="291"/>
      <c r="L60" s="81">
        <f t="shared" si="2"/>
        <v>0</v>
      </c>
    </row>
    <row r="61" spans="1:12" s="60" customFormat="1" ht="18" customHeight="1">
      <c r="A61" s="10" t="s">
        <v>136</v>
      </c>
      <c r="B61" s="63" t="s">
        <v>160</v>
      </c>
      <c r="C61" s="87">
        <f>Planilha!E61</f>
        <v>0</v>
      </c>
      <c r="D61" s="87">
        <f>Planilha!F61</f>
        <v>0</v>
      </c>
      <c r="E61" s="79">
        <f>Planilha!G61*(1+Planilha!H61)</f>
        <v>0</v>
      </c>
      <c r="F61" s="291"/>
      <c r="G61" s="291"/>
      <c r="H61" s="291"/>
      <c r="I61" s="291"/>
      <c r="J61" s="291"/>
      <c r="K61" s="291"/>
      <c r="L61" s="81">
        <f t="shared" si="2"/>
        <v>0</v>
      </c>
    </row>
    <row r="62" spans="1:12" s="60" customFormat="1" ht="18" customHeight="1">
      <c r="A62" s="10" t="s">
        <v>137</v>
      </c>
      <c r="B62" s="63" t="s">
        <v>161</v>
      </c>
      <c r="C62" s="87">
        <f>Planilha!E62</f>
        <v>0</v>
      </c>
      <c r="D62" s="87">
        <f>Planilha!F62</f>
        <v>0</v>
      </c>
      <c r="E62" s="79">
        <f>Planilha!G62*(1+Planilha!H62)</f>
        <v>0</v>
      </c>
      <c r="F62" s="291"/>
      <c r="G62" s="291"/>
      <c r="H62" s="291"/>
      <c r="I62" s="291"/>
      <c r="J62" s="291"/>
      <c r="K62" s="291"/>
      <c r="L62" s="81">
        <f t="shared" si="2"/>
        <v>0</v>
      </c>
    </row>
    <row r="63" spans="1:12" s="60" customFormat="1" ht="18" customHeight="1">
      <c r="A63" s="10" t="s">
        <v>138</v>
      </c>
      <c r="B63" s="63" t="s">
        <v>162</v>
      </c>
      <c r="C63" s="87">
        <f>Planilha!E63</f>
        <v>0</v>
      </c>
      <c r="D63" s="87">
        <f>Planilha!F63</f>
        <v>0</v>
      </c>
      <c r="E63" s="79">
        <f>Planilha!G63*(1+Planilha!H63)</f>
        <v>0</v>
      </c>
      <c r="F63" s="291"/>
      <c r="G63" s="291"/>
      <c r="H63" s="291"/>
      <c r="I63" s="291"/>
      <c r="J63" s="291"/>
      <c r="K63" s="291"/>
      <c r="L63" s="81">
        <f t="shared" si="2"/>
        <v>0</v>
      </c>
    </row>
    <row r="64" spans="1:12" s="60" customFormat="1" ht="18" customHeight="1">
      <c r="A64" s="10" t="s">
        <v>139</v>
      </c>
      <c r="B64" s="63" t="s">
        <v>163</v>
      </c>
      <c r="C64" s="87">
        <f>Planilha!E64</f>
        <v>0</v>
      </c>
      <c r="D64" s="87">
        <f>Planilha!F64</f>
        <v>0</v>
      </c>
      <c r="E64" s="79">
        <f>Planilha!G64*(1+Planilha!H64)</f>
        <v>0</v>
      </c>
      <c r="F64" s="291"/>
      <c r="G64" s="291"/>
      <c r="H64" s="291"/>
      <c r="I64" s="291"/>
      <c r="J64" s="291"/>
      <c r="K64" s="291"/>
      <c r="L64" s="81">
        <f t="shared" si="2"/>
        <v>0</v>
      </c>
    </row>
    <row r="65" spans="1:12" s="60" customFormat="1" ht="18" customHeight="1">
      <c r="A65" s="10" t="s">
        <v>140</v>
      </c>
      <c r="B65" s="63" t="s">
        <v>164</v>
      </c>
      <c r="C65" s="87">
        <f>Planilha!E65</f>
        <v>0</v>
      </c>
      <c r="D65" s="87">
        <f>Planilha!F65</f>
        <v>0</v>
      </c>
      <c r="E65" s="79">
        <f>Planilha!G65*(1+Planilha!H65)</f>
        <v>0</v>
      </c>
      <c r="F65" s="291"/>
      <c r="G65" s="291"/>
      <c r="H65" s="291"/>
      <c r="I65" s="291"/>
      <c r="J65" s="291"/>
      <c r="K65" s="291"/>
      <c r="L65" s="81">
        <f t="shared" si="2"/>
        <v>0</v>
      </c>
    </row>
    <row r="66" spans="1:12" s="60" customFormat="1" ht="18" customHeight="1">
      <c r="A66" s="10" t="s">
        <v>141</v>
      </c>
      <c r="B66" s="63" t="s">
        <v>165</v>
      </c>
      <c r="C66" s="87">
        <f>Planilha!E66</f>
        <v>0</v>
      </c>
      <c r="D66" s="87">
        <f>Planilha!F66</f>
        <v>0</v>
      </c>
      <c r="E66" s="79">
        <f>Planilha!G66*(1+Planilha!H66)</f>
        <v>0</v>
      </c>
      <c r="F66" s="291"/>
      <c r="G66" s="291"/>
      <c r="H66" s="291"/>
      <c r="I66" s="291"/>
      <c r="J66" s="291"/>
      <c r="K66" s="291"/>
      <c r="L66" s="81">
        <f t="shared" si="2"/>
        <v>0</v>
      </c>
    </row>
    <row r="67" spans="1:12" s="60" customFormat="1" ht="18" customHeight="1">
      <c r="A67" s="10" t="s">
        <v>142</v>
      </c>
      <c r="B67" s="63" t="s">
        <v>166</v>
      </c>
      <c r="C67" s="87">
        <f>Planilha!E67</f>
        <v>0</v>
      </c>
      <c r="D67" s="87">
        <f>Planilha!F67</f>
        <v>0</v>
      </c>
      <c r="E67" s="79">
        <f>Planilha!G67*(1+Planilha!H67)</f>
        <v>0</v>
      </c>
      <c r="F67" s="291"/>
      <c r="G67" s="291"/>
      <c r="H67" s="291"/>
      <c r="I67" s="291"/>
      <c r="J67" s="291"/>
      <c r="K67" s="291"/>
      <c r="L67" s="81">
        <f t="shared" si="2"/>
        <v>0</v>
      </c>
    </row>
    <row r="68" spans="1:12" s="60" customFormat="1" ht="18" customHeight="1">
      <c r="A68" s="10" t="s">
        <v>143</v>
      </c>
      <c r="B68" s="63" t="s">
        <v>167</v>
      </c>
      <c r="C68" s="87">
        <f>Planilha!E68</f>
        <v>0</v>
      </c>
      <c r="D68" s="87">
        <f>Planilha!F68</f>
        <v>0</v>
      </c>
      <c r="E68" s="79">
        <f>Planilha!G68*(1+Planilha!H68)</f>
        <v>0</v>
      </c>
      <c r="F68" s="291"/>
      <c r="G68" s="291"/>
      <c r="H68" s="291"/>
      <c r="I68" s="291"/>
      <c r="J68" s="291"/>
      <c r="K68" s="291"/>
      <c r="L68" s="81">
        <f t="shared" si="2"/>
        <v>0</v>
      </c>
    </row>
    <row r="69" spans="1:12" s="60" customFormat="1" ht="18" customHeight="1">
      <c r="A69" s="10" t="s">
        <v>144</v>
      </c>
      <c r="B69" s="63" t="s">
        <v>168</v>
      </c>
      <c r="C69" s="87">
        <f>Planilha!E69</f>
        <v>0</v>
      </c>
      <c r="D69" s="87">
        <f>Planilha!F69</f>
        <v>0</v>
      </c>
      <c r="E69" s="79">
        <f>Planilha!G69*(1+Planilha!H69)</f>
        <v>0</v>
      </c>
      <c r="F69" s="291"/>
      <c r="G69" s="291"/>
      <c r="H69" s="291"/>
      <c r="I69" s="291"/>
      <c r="J69" s="291"/>
      <c r="K69" s="291"/>
      <c r="L69" s="81">
        <f t="shared" si="2"/>
        <v>0</v>
      </c>
    </row>
    <row r="70" spans="1:12" s="60" customFormat="1" ht="18" customHeight="1">
      <c r="A70" s="10" t="s">
        <v>145</v>
      </c>
      <c r="B70" s="63" t="s">
        <v>169</v>
      </c>
      <c r="C70" s="87">
        <f>Planilha!E70</f>
        <v>0</v>
      </c>
      <c r="D70" s="87">
        <f>Planilha!F70</f>
        <v>0</v>
      </c>
      <c r="E70" s="79">
        <f>Planilha!G70*(1+Planilha!H70)</f>
        <v>0</v>
      </c>
      <c r="F70" s="291"/>
      <c r="G70" s="291"/>
      <c r="H70" s="291"/>
      <c r="I70" s="291"/>
      <c r="J70" s="291"/>
      <c r="K70" s="291"/>
      <c r="L70" s="81">
        <f t="shared" si="2"/>
        <v>0</v>
      </c>
    </row>
    <row r="71" spans="1:12" s="60" customFormat="1" ht="18" customHeight="1">
      <c r="A71" s="10" t="s">
        <v>200</v>
      </c>
      <c r="B71" s="63" t="s">
        <v>170</v>
      </c>
      <c r="C71" s="87">
        <f>Planilha!E71</f>
        <v>0</v>
      </c>
      <c r="D71" s="87">
        <f>Planilha!F71</f>
        <v>0</v>
      </c>
      <c r="E71" s="79">
        <f>Planilha!G71*(1+Planilha!H71)</f>
        <v>0</v>
      </c>
      <c r="F71" s="291"/>
      <c r="G71" s="291"/>
      <c r="H71" s="291"/>
      <c r="I71" s="291"/>
      <c r="J71" s="291"/>
      <c r="K71" s="291"/>
      <c r="L71" s="81">
        <f t="shared" si="2"/>
        <v>0</v>
      </c>
    </row>
    <row r="72" spans="1:12" s="60" customFormat="1" ht="18" customHeight="1">
      <c r="A72" s="10" t="s">
        <v>201</v>
      </c>
      <c r="B72" s="63" t="s">
        <v>171</v>
      </c>
      <c r="C72" s="87">
        <f>Planilha!E72</f>
        <v>0</v>
      </c>
      <c r="D72" s="87">
        <f>Planilha!F72</f>
        <v>0</v>
      </c>
      <c r="E72" s="79">
        <f>Planilha!G72*(1+Planilha!H72)</f>
        <v>0</v>
      </c>
      <c r="F72" s="291"/>
      <c r="G72" s="291"/>
      <c r="H72" s="291"/>
      <c r="I72" s="291"/>
      <c r="J72" s="291"/>
      <c r="K72" s="291"/>
      <c r="L72" s="81">
        <f t="shared" si="2"/>
        <v>0</v>
      </c>
    </row>
    <row r="73" spans="1:12" s="60" customFormat="1" ht="18" customHeight="1">
      <c r="A73" s="10" t="s">
        <v>202</v>
      </c>
      <c r="B73" s="63" t="s">
        <v>172</v>
      </c>
      <c r="C73" s="87">
        <f>Planilha!E73</f>
        <v>0</v>
      </c>
      <c r="D73" s="87">
        <f>Planilha!F73</f>
        <v>0</v>
      </c>
      <c r="E73" s="79">
        <f>Planilha!G73*(1+Planilha!H73)</f>
        <v>0</v>
      </c>
      <c r="F73" s="291"/>
      <c r="G73" s="291"/>
      <c r="H73" s="291"/>
      <c r="I73" s="291"/>
      <c r="J73" s="291"/>
      <c r="K73" s="291"/>
      <c r="L73" s="81">
        <f t="shared" si="2"/>
        <v>0</v>
      </c>
    </row>
    <row r="74" spans="1:12" s="60" customFormat="1" ht="18" customHeight="1">
      <c r="A74" s="10" t="s">
        <v>203</v>
      </c>
      <c r="B74" s="63" t="s">
        <v>173</v>
      </c>
      <c r="C74" s="87">
        <f>Planilha!E74</f>
        <v>0</v>
      </c>
      <c r="D74" s="87">
        <f>Planilha!F74</f>
        <v>0</v>
      </c>
      <c r="E74" s="79">
        <f>Planilha!G74*(1+Planilha!H74)</f>
        <v>0</v>
      </c>
      <c r="F74" s="291"/>
      <c r="G74" s="291"/>
      <c r="H74" s="291"/>
      <c r="I74" s="291"/>
      <c r="J74" s="291"/>
      <c r="K74" s="291"/>
      <c r="L74" s="81">
        <f t="shared" si="2"/>
        <v>0</v>
      </c>
    </row>
    <row r="75" spans="1:12" s="60" customFormat="1" ht="18" customHeight="1">
      <c r="A75" s="9"/>
      <c r="B75" s="12" t="s">
        <v>232</v>
      </c>
      <c r="C75" s="87"/>
      <c r="D75" s="87"/>
      <c r="E75" s="79"/>
      <c r="F75" s="80"/>
      <c r="G75" s="80"/>
      <c r="H75" s="80"/>
      <c r="I75" s="80"/>
      <c r="J75" s="80"/>
      <c r="K75" s="80"/>
      <c r="L75" s="81"/>
    </row>
    <row r="76" spans="1:12" s="60" customFormat="1" ht="18" customHeight="1">
      <c r="A76" s="10" t="s">
        <v>204</v>
      </c>
      <c r="B76" s="63" t="s">
        <v>233</v>
      </c>
      <c r="C76" s="87">
        <f>Planilha!E76</f>
        <v>0</v>
      </c>
      <c r="D76" s="87">
        <f>Planilha!F76</f>
        <v>0</v>
      </c>
      <c r="E76" s="79">
        <f>Planilha!G76*(1+Planilha!H76)</f>
        <v>0</v>
      </c>
      <c r="F76" s="291"/>
      <c r="G76" s="291"/>
      <c r="H76" s="291"/>
      <c r="I76" s="291"/>
      <c r="J76" s="291"/>
      <c r="K76" s="291"/>
      <c r="L76" s="81">
        <f aca="true" t="shared" si="3" ref="L76:L98">K76+J76+I76+H76+G76+F76</f>
        <v>0</v>
      </c>
    </row>
    <row r="77" spans="1:12" s="60" customFormat="1" ht="18" customHeight="1">
      <c r="A77" s="10" t="s">
        <v>205</v>
      </c>
      <c r="B77" s="63" t="s">
        <v>234</v>
      </c>
      <c r="C77" s="87">
        <f>Planilha!E77</f>
        <v>0</v>
      </c>
      <c r="D77" s="87">
        <f>Planilha!F77</f>
        <v>0</v>
      </c>
      <c r="E77" s="79">
        <f>Planilha!G77*(1+Planilha!H77)</f>
        <v>0</v>
      </c>
      <c r="F77" s="291"/>
      <c r="G77" s="291"/>
      <c r="H77" s="291"/>
      <c r="I77" s="291"/>
      <c r="J77" s="291"/>
      <c r="K77" s="291"/>
      <c r="L77" s="81">
        <f t="shared" si="3"/>
        <v>0</v>
      </c>
    </row>
    <row r="78" spans="1:12" s="60" customFormat="1" ht="18" customHeight="1">
      <c r="A78" s="9"/>
      <c r="B78" s="12" t="s">
        <v>174</v>
      </c>
      <c r="C78" s="87">
        <f>Planilha!E78</f>
        <v>0</v>
      </c>
      <c r="D78" s="87">
        <f>Planilha!F78</f>
        <v>0</v>
      </c>
      <c r="E78" s="79">
        <f>Planilha!G78*(1+Planilha!H78)</f>
        <v>0</v>
      </c>
      <c r="F78" s="80"/>
      <c r="G78" s="80"/>
      <c r="H78" s="80"/>
      <c r="I78" s="80"/>
      <c r="J78" s="80"/>
      <c r="K78" s="80"/>
      <c r="L78" s="81">
        <f t="shared" si="3"/>
        <v>0</v>
      </c>
    </row>
    <row r="79" spans="1:12" s="60" customFormat="1" ht="18" customHeight="1">
      <c r="A79" s="10" t="s">
        <v>206</v>
      </c>
      <c r="B79" s="63" t="s">
        <v>175</v>
      </c>
      <c r="C79" s="87">
        <f>Planilha!E79</f>
        <v>0</v>
      </c>
      <c r="D79" s="87">
        <f>Planilha!F79</f>
        <v>0</v>
      </c>
      <c r="E79" s="79">
        <f>Planilha!G79*(1+Planilha!H79)</f>
        <v>0</v>
      </c>
      <c r="F79" s="291"/>
      <c r="G79" s="291"/>
      <c r="H79" s="291"/>
      <c r="I79" s="291"/>
      <c r="J79" s="291"/>
      <c r="K79" s="291"/>
      <c r="L79" s="81">
        <f t="shared" si="3"/>
        <v>0</v>
      </c>
    </row>
    <row r="80" spans="1:12" s="60" customFormat="1" ht="18" customHeight="1">
      <c r="A80" s="10" t="s">
        <v>207</v>
      </c>
      <c r="B80" s="63" t="s">
        <v>176</v>
      </c>
      <c r="C80" s="87">
        <f>Planilha!E80</f>
        <v>0</v>
      </c>
      <c r="D80" s="87">
        <f>Planilha!F80</f>
        <v>0</v>
      </c>
      <c r="E80" s="79">
        <f>Planilha!G80*(1+Planilha!H80)</f>
        <v>0</v>
      </c>
      <c r="F80" s="291"/>
      <c r="G80" s="291"/>
      <c r="H80" s="291"/>
      <c r="I80" s="291"/>
      <c r="J80" s="291"/>
      <c r="K80" s="291"/>
      <c r="L80" s="81">
        <f t="shared" si="3"/>
        <v>0</v>
      </c>
    </row>
    <row r="81" spans="1:12" s="60" customFormat="1" ht="18" customHeight="1">
      <c r="A81" s="10" t="s">
        <v>208</v>
      </c>
      <c r="B81" s="63" t="s">
        <v>177</v>
      </c>
      <c r="C81" s="87">
        <f>Planilha!E81</f>
        <v>0</v>
      </c>
      <c r="D81" s="87">
        <f>Planilha!F81</f>
        <v>0</v>
      </c>
      <c r="E81" s="79">
        <f>Planilha!G81*(1+Planilha!H81)</f>
        <v>0</v>
      </c>
      <c r="F81" s="291"/>
      <c r="G81" s="291"/>
      <c r="H81" s="291"/>
      <c r="I81" s="291"/>
      <c r="J81" s="291"/>
      <c r="K81" s="291"/>
      <c r="L81" s="81">
        <f t="shared" si="3"/>
        <v>0</v>
      </c>
    </row>
    <row r="82" spans="1:12" s="60" customFormat="1" ht="18" customHeight="1">
      <c r="A82" s="10" t="s">
        <v>209</v>
      </c>
      <c r="B82" s="63" t="s">
        <v>178</v>
      </c>
      <c r="C82" s="87">
        <f>Planilha!E82</f>
        <v>0</v>
      </c>
      <c r="D82" s="87">
        <f>Planilha!F82</f>
        <v>0</v>
      </c>
      <c r="E82" s="79">
        <f>Planilha!G82*(1+Planilha!H82)</f>
        <v>0</v>
      </c>
      <c r="F82" s="291"/>
      <c r="G82" s="291"/>
      <c r="H82" s="291"/>
      <c r="I82" s="291"/>
      <c r="J82" s="291"/>
      <c r="K82" s="291"/>
      <c r="L82" s="81">
        <f t="shared" si="3"/>
        <v>0</v>
      </c>
    </row>
    <row r="83" spans="1:12" s="60" customFormat="1" ht="18" customHeight="1">
      <c r="A83" s="10" t="s">
        <v>210</v>
      </c>
      <c r="B83" s="63" t="s">
        <v>179</v>
      </c>
      <c r="C83" s="87">
        <f>Planilha!E83</f>
        <v>0</v>
      </c>
      <c r="D83" s="87">
        <f>Planilha!F83</f>
        <v>0</v>
      </c>
      <c r="E83" s="79">
        <f>Planilha!G83*(1+Planilha!H83)</f>
        <v>0</v>
      </c>
      <c r="F83" s="292"/>
      <c r="G83" s="267"/>
      <c r="H83" s="291"/>
      <c r="I83" s="294"/>
      <c r="J83" s="294"/>
      <c r="K83" s="291"/>
      <c r="L83" s="81">
        <f t="shared" si="3"/>
        <v>0</v>
      </c>
    </row>
    <row r="84" spans="1:12" s="60" customFormat="1" ht="18" customHeight="1">
      <c r="A84" s="10" t="s">
        <v>211</v>
      </c>
      <c r="B84" s="63" t="s">
        <v>180</v>
      </c>
      <c r="C84" s="87">
        <f>Planilha!E84</f>
        <v>0</v>
      </c>
      <c r="D84" s="87">
        <f>Planilha!F84</f>
        <v>0</v>
      </c>
      <c r="E84" s="79">
        <f>Planilha!G84*(1+Planilha!H84)</f>
        <v>0</v>
      </c>
      <c r="F84" s="291"/>
      <c r="G84" s="291"/>
      <c r="H84" s="291"/>
      <c r="I84" s="291"/>
      <c r="J84" s="291"/>
      <c r="K84" s="291"/>
      <c r="L84" s="81">
        <f t="shared" si="3"/>
        <v>0</v>
      </c>
    </row>
    <row r="85" spans="1:12" s="60" customFormat="1" ht="18" customHeight="1">
      <c r="A85" s="10" t="s">
        <v>212</v>
      </c>
      <c r="B85" s="63" t="s">
        <v>181</v>
      </c>
      <c r="C85" s="87">
        <f>Planilha!E85</f>
        <v>0</v>
      </c>
      <c r="D85" s="87">
        <f>Planilha!F85</f>
        <v>0</v>
      </c>
      <c r="E85" s="79">
        <f>Planilha!G85*(1+Planilha!H85)</f>
        <v>0</v>
      </c>
      <c r="F85" s="291"/>
      <c r="G85" s="291"/>
      <c r="H85" s="291"/>
      <c r="I85" s="291"/>
      <c r="J85" s="291"/>
      <c r="K85" s="291"/>
      <c r="L85" s="81">
        <f t="shared" si="3"/>
        <v>0</v>
      </c>
    </row>
    <row r="86" spans="1:12" s="60" customFormat="1" ht="18" customHeight="1">
      <c r="A86" s="10" t="s">
        <v>213</v>
      </c>
      <c r="B86" s="63" t="s">
        <v>182</v>
      </c>
      <c r="C86" s="87">
        <f>Planilha!E86</f>
        <v>0</v>
      </c>
      <c r="D86" s="87">
        <f>Planilha!F86</f>
        <v>0</v>
      </c>
      <c r="E86" s="79">
        <f>Planilha!G86*(1+Planilha!H86)</f>
        <v>0</v>
      </c>
      <c r="F86" s="291"/>
      <c r="G86" s="291"/>
      <c r="H86" s="291"/>
      <c r="I86" s="291"/>
      <c r="J86" s="291"/>
      <c r="K86" s="291"/>
      <c r="L86" s="81">
        <f t="shared" si="3"/>
        <v>0</v>
      </c>
    </row>
    <row r="87" spans="1:12" s="60" customFormat="1" ht="18" customHeight="1">
      <c r="A87" s="10" t="s">
        <v>214</v>
      </c>
      <c r="B87" s="63" t="s">
        <v>183</v>
      </c>
      <c r="C87" s="87">
        <f>Planilha!E87</f>
        <v>0</v>
      </c>
      <c r="D87" s="87">
        <f>Planilha!F87</f>
        <v>0</v>
      </c>
      <c r="E87" s="79">
        <f>Planilha!G87*(1+Planilha!H87)</f>
        <v>0</v>
      </c>
      <c r="F87" s="291"/>
      <c r="G87" s="291"/>
      <c r="H87" s="291"/>
      <c r="I87" s="291"/>
      <c r="J87" s="291"/>
      <c r="K87" s="291"/>
      <c r="L87" s="81">
        <f t="shared" si="3"/>
        <v>0</v>
      </c>
    </row>
    <row r="88" spans="1:12" s="60" customFormat="1" ht="18" customHeight="1">
      <c r="A88" s="10" t="s">
        <v>215</v>
      </c>
      <c r="B88" s="63" t="s">
        <v>184</v>
      </c>
      <c r="C88" s="87">
        <f>Planilha!E88</f>
        <v>0</v>
      </c>
      <c r="D88" s="87">
        <f>Planilha!F88</f>
        <v>0</v>
      </c>
      <c r="E88" s="79">
        <f>Planilha!G88*(1+Planilha!H88)</f>
        <v>0</v>
      </c>
      <c r="F88" s="291"/>
      <c r="G88" s="291"/>
      <c r="H88" s="291"/>
      <c r="I88" s="291"/>
      <c r="J88" s="291"/>
      <c r="K88" s="291"/>
      <c r="L88" s="81">
        <f t="shared" si="3"/>
        <v>0</v>
      </c>
    </row>
    <row r="89" spans="1:12" s="60" customFormat="1" ht="18" customHeight="1">
      <c r="A89" s="10" t="s">
        <v>216</v>
      </c>
      <c r="B89" s="63" t="s">
        <v>185</v>
      </c>
      <c r="C89" s="87">
        <f>Planilha!E89</f>
        <v>0</v>
      </c>
      <c r="D89" s="87">
        <f>Planilha!F89</f>
        <v>0</v>
      </c>
      <c r="E89" s="79">
        <f>Planilha!G89*(1+Planilha!H89)</f>
        <v>0</v>
      </c>
      <c r="F89" s="291"/>
      <c r="G89" s="291"/>
      <c r="H89" s="291"/>
      <c r="I89" s="291"/>
      <c r="J89" s="291"/>
      <c r="K89" s="291"/>
      <c r="L89" s="81">
        <f t="shared" si="3"/>
        <v>0</v>
      </c>
    </row>
    <row r="90" spans="1:12" s="60" customFormat="1" ht="18" customHeight="1">
      <c r="A90" s="150" t="s">
        <v>217</v>
      </c>
      <c r="B90" s="135" t="s">
        <v>186</v>
      </c>
      <c r="C90" s="87">
        <f>Planilha!E90</f>
        <v>0</v>
      </c>
      <c r="D90" s="87">
        <f>Planilha!F90</f>
        <v>0</v>
      </c>
      <c r="E90" s="79">
        <f>Planilha!G90*(1+Planilha!H90)</f>
        <v>0</v>
      </c>
      <c r="F90" s="291"/>
      <c r="G90" s="291"/>
      <c r="H90" s="291"/>
      <c r="I90" s="291"/>
      <c r="J90" s="291"/>
      <c r="K90" s="291"/>
      <c r="L90" s="81">
        <f t="shared" si="3"/>
        <v>0</v>
      </c>
    </row>
    <row r="91" spans="1:12" s="60" customFormat="1" ht="18" customHeight="1">
      <c r="A91" s="10" t="s">
        <v>218</v>
      </c>
      <c r="B91" s="63" t="s">
        <v>187</v>
      </c>
      <c r="C91" s="87">
        <f>Planilha!E91</f>
        <v>0</v>
      </c>
      <c r="D91" s="87">
        <f>Planilha!F91</f>
        <v>0</v>
      </c>
      <c r="E91" s="79">
        <f>Planilha!G91*(1+Planilha!H91)</f>
        <v>0</v>
      </c>
      <c r="F91" s="291"/>
      <c r="G91" s="291"/>
      <c r="H91" s="291"/>
      <c r="I91" s="291"/>
      <c r="J91" s="291"/>
      <c r="K91" s="291"/>
      <c r="L91" s="81">
        <f t="shared" si="3"/>
        <v>0</v>
      </c>
    </row>
    <row r="92" spans="1:12" s="60" customFormat="1" ht="18" customHeight="1">
      <c r="A92" s="10" t="s">
        <v>219</v>
      </c>
      <c r="B92" s="63" t="s">
        <v>188</v>
      </c>
      <c r="C92" s="87">
        <f>Planilha!E92</f>
        <v>0</v>
      </c>
      <c r="D92" s="87">
        <f>Planilha!F92</f>
        <v>0</v>
      </c>
      <c r="E92" s="79">
        <f>Planilha!G92*(1+Planilha!H92)</f>
        <v>0</v>
      </c>
      <c r="F92" s="291"/>
      <c r="G92" s="291"/>
      <c r="H92" s="291"/>
      <c r="I92" s="291"/>
      <c r="J92" s="291"/>
      <c r="K92" s="291"/>
      <c r="L92" s="81">
        <f t="shared" si="3"/>
        <v>0</v>
      </c>
    </row>
    <row r="93" spans="1:12" s="60" customFormat="1" ht="18" customHeight="1">
      <c r="A93" s="10" t="s">
        <v>220</v>
      </c>
      <c r="B93" s="63" t="s">
        <v>189</v>
      </c>
      <c r="C93" s="87">
        <f>Planilha!E93</f>
        <v>0</v>
      </c>
      <c r="D93" s="87">
        <f>Planilha!F93</f>
        <v>0</v>
      </c>
      <c r="E93" s="79">
        <f>Planilha!G93*(1+Planilha!H93)</f>
        <v>0</v>
      </c>
      <c r="F93" s="291"/>
      <c r="G93" s="291"/>
      <c r="H93" s="291"/>
      <c r="I93" s="291"/>
      <c r="J93" s="291"/>
      <c r="K93" s="291"/>
      <c r="L93" s="81">
        <f t="shared" si="3"/>
        <v>0</v>
      </c>
    </row>
    <row r="94" spans="1:12" s="60" customFormat="1" ht="18" customHeight="1" thickBot="1">
      <c r="A94" s="64" t="s">
        <v>221</v>
      </c>
      <c r="B94" s="65" t="s">
        <v>190</v>
      </c>
      <c r="C94" s="114">
        <f>Planilha!E94</f>
        <v>0</v>
      </c>
      <c r="D94" s="114">
        <f>Planilha!F94</f>
        <v>0</v>
      </c>
      <c r="E94" s="115">
        <f>Planilha!G94*(1+Planilha!H94)</f>
        <v>0</v>
      </c>
      <c r="F94" s="295"/>
      <c r="G94" s="295"/>
      <c r="H94" s="295"/>
      <c r="I94" s="295"/>
      <c r="J94" s="295"/>
      <c r="K94" s="295"/>
      <c r="L94" s="116">
        <f t="shared" si="3"/>
        <v>0</v>
      </c>
    </row>
    <row r="95" spans="1:12" s="60" customFormat="1" ht="18" customHeight="1" thickTop="1">
      <c r="A95" s="111" t="s">
        <v>222</v>
      </c>
      <c r="B95" s="112" t="s">
        <v>191</v>
      </c>
      <c r="C95" s="117">
        <f>Planilha!E95</f>
        <v>0</v>
      </c>
      <c r="D95" s="117">
        <f>Planilha!F95</f>
        <v>0</v>
      </c>
      <c r="E95" s="118">
        <f>Planilha!G95*(1+Planilha!H95)</f>
        <v>0</v>
      </c>
      <c r="F95" s="296"/>
      <c r="G95" s="296"/>
      <c r="H95" s="296"/>
      <c r="I95" s="296"/>
      <c r="J95" s="296"/>
      <c r="K95" s="296"/>
      <c r="L95" s="119">
        <f t="shared" si="3"/>
        <v>0</v>
      </c>
    </row>
    <row r="96" spans="1:12" s="60" customFormat="1" ht="18" customHeight="1">
      <c r="A96" s="212" t="s">
        <v>223</v>
      </c>
      <c r="B96" s="213" t="s">
        <v>192</v>
      </c>
      <c r="C96" s="204">
        <f>Planilha!E96</f>
        <v>0</v>
      </c>
      <c r="D96" s="204">
        <f>Planilha!F96</f>
        <v>0</v>
      </c>
      <c r="E96" s="220">
        <f>Planilha!G96*(1+Planilha!H96)</f>
        <v>0</v>
      </c>
      <c r="F96" s="290"/>
      <c r="G96" s="290"/>
      <c r="H96" s="290"/>
      <c r="I96" s="290"/>
      <c r="J96" s="290"/>
      <c r="K96" s="290"/>
      <c r="L96" s="221">
        <f t="shared" si="3"/>
        <v>0</v>
      </c>
    </row>
    <row r="97" spans="1:12" s="60" customFormat="1" ht="18" customHeight="1">
      <c r="A97" s="10" t="s">
        <v>224</v>
      </c>
      <c r="B97" s="63" t="s">
        <v>193</v>
      </c>
      <c r="C97" s="87">
        <f>Planilha!E97</f>
        <v>0</v>
      </c>
      <c r="D97" s="87">
        <f>Planilha!F97</f>
        <v>0</v>
      </c>
      <c r="E97" s="79">
        <f>Planilha!G97*(1+Planilha!H97)</f>
        <v>0</v>
      </c>
      <c r="F97" s="291"/>
      <c r="G97" s="291"/>
      <c r="H97" s="291"/>
      <c r="I97" s="291"/>
      <c r="J97" s="291"/>
      <c r="K97" s="291"/>
      <c r="L97" s="81">
        <f t="shared" si="3"/>
        <v>0</v>
      </c>
    </row>
    <row r="98" spans="1:12" s="60" customFormat="1" ht="18" customHeight="1">
      <c r="A98" s="10" t="s">
        <v>225</v>
      </c>
      <c r="B98" s="63" t="s">
        <v>194</v>
      </c>
      <c r="C98" s="87">
        <f>Planilha!E98</f>
        <v>0</v>
      </c>
      <c r="D98" s="87">
        <f>Planilha!F98</f>
        <v>0</v>
      </c>
      <c r="E98" s="79">
        <f>Planilha!G98*(1+Planilha!H98)</f>
        <v>0</v>
      </c>
      <c r="F98" s="291"/>
      <c r="G98" s="291"/>
      <c r="H98" s="291"/>
      <c r="I98" s="291"/>
      <c r="J98" s="291"/>
      <c r="K98" s="291"/>
      <c r="L98" s="81">
        <f t="shared" si="3"/>
        <v>0</v>
      </c>
    </row>
    <row r="99" spans="1:12" s="60" customFormat="1" ht="18" customHeight="1">
      <c r="A99" s="9"/>
      <c r="B99" s="12" t="s">
        <v>40</v>
      </c>
      <c r="C99" s="87"/>
      <c r="D99" s="87"/>
      <c r="E99" s="79"/>
      <c r="F99" s="80"/>
      <c r="G99" s="80"/>
      <c r="H99" s="80"/>
      <c r="I99" s="80"/>
      <c r="J99" s="80"/>
      <c r="K99" s="80"/>
      <c r="L99" s="81"/>
    </row>
    <row r="100" spans="1:12" s="60" customFormat="1" ht="18" customHeight="1">
      <c r="A100" s="10" t="s">
        <v>226</v>
      </c>
      <c r="B100" s="28" t="s">
        <v>41</v>
      </c>
      <c r="C100" s="87">
        <f>Planilha!E100</f>
        <v>0</v>
      </c>
      <c r="D100" s="87">
        <f>Planilha!F100</f>
        <v>0</v>
      </c>
      <c r="E100" s="79">
        <f>Planilha!G100*(1+Planilha!H100)</f>
        <v>0</v>
      </c>
      <c r="F100" s="291"/>
      <c r="G100" s="291"/>
      <c r="H100" s="291"/>
      <c r="I100" s="291"/>
      <c r="J100" s="291"/>
      <c r="K100" s="291"/>
      <c r="L100" s="81">
        <f aca="true" t="shared" si="4" ref="L100:L105">K100+J100+I100+H100+G100+F100</f>
        <v>0</v>
      </c>
    </row>
    <row r="101" spans="1:12" s="60" customFormat="1" ht="18" customHeight="1">
      <c r="A101" s="10" t="s">
        <v>227</v>
      </c>
      <c r="B101" s="63" t="s">
        <v>195</v>
      </c>
      <c r="C101" s="87">
        <f>Planilha!E101</f>
        <v>0</v>
      </c>
      <c r="D101" s="87">
        <f>Planilha!F101</f>
        <v>0</v>
      </c>
      <c r="E101" s="79">
        <f>Planilha!G101*(1+Planilha!H101)</f>
        <v>0</v>
      </c>
      <c r="F101" s="291"/>
      <c r="G101" s="291"/>
      <c r="H101" s="291"/>
      <c r="I101" s="291"/>
      <c r="J101" s="291"/>
      <c r="K101" s="291"/>
      <c r="L101" s="81">
        <f t="shared" si="4"/>
        <v>0</v>
      </c>
    </row>
    <row r="102" spans="1:12" s="60" customFormat="1" ht="18" customHeight="1">
      <c r="A102" s="10" t="s">
        <v>228</v>
      </c>
      <c r="B102" s="63" t="s">
        <v>196</v>
      </c>
      <c r="C102" s="87">
        <f>Planilha!E102</f>
        <v>0</v>
      </c>
      <c r="D102" s="87">
        <f>Planilha!F102</f>
        <v>0</v>
      </c>
      <c r="E102" s="79">
        <f>Planilha!G102*(1+Planilha!H102)</f>
        <v>0</v>
      </c>
      <c r="F102" s="291"/>
      <c r="G102" s="291"/>
      <c r="H102" s="291"/>
      <c r="I102" s="291"/>
      <c r="J102" s="291"/>
      <c r="K102" s="291"/>
      <c r="L102" s="81">
        <f t="shared" si="4"/>
        <v>0</v>
      </c>
    </row>
    <row r="103" spans="1:12" s="60" customFormat="1" ht="18" customHeight="1">
      <c r="A103" s="10" t="s">
        <v>229</v>
      </c>
      <c r="B103" s="63" t="s">
        <v>197</v>
      </c>
      <c r="C103" s="87">
        <f>Planilha!E103</f>
        <v>0</v>
      </c>
      <c r="D103" s="87">
        <f>Planilha!F103</f>
        <v>0</v>
      </c>
      <c r="E103" s="79">
        <f>Planilha!G103*(1+Planilha!H103)</f>
        <v>0</v>
      </c>
      <c r="F103" s="291"/>
      <c r="G103" s="291"/>
      <c r="H103" s="291"/>
      <c r="I103" s="291"/>
      <c r="J103" s="291"/>
      <c r="K103" s="291"/>
      <c r="L103" s="81">
        <f t="shared" si="4"/>
        <v>0</v>
      </c>
    </row>
    <row r="104" spans="1:12" s="60" customFormat="1" ht="18" customHeight="1">
      <c r="A104" s="10" t="s">
        <v>230</v>
      </c>
      <c r="B104" s="63" t="s">
        <v>198</v>
      </c>
      <c r="C104" s="87">
        <f>Planilha!E104</f>
        <v>0</v>
      </c>
      <c r="D104" s="87">
        <f>Planilha!F104</f>
        <v>0</v>
      </c>
      <c r="E104" s="79">
        <f>Planilha!G104*(1+Planilha!H104)</f>
        <v>0</v>
      </c>
      <c r="F104" s="291"/>
      <c r="G104" s="291"/>
      <c r="H104" s="291"/>
      <c r="I104" s="291"/>
      <c r="J104" s="291"/>
      <c r="K104" s="291"/>
      <c r="L104" s="81">
        <f t="shared" si="4"/>
        <v>0</v>
      </c>
    </row>
    <row r="105" spans="1:12" s="60" customFormat="1" ht="18" customHeight="1">
      <c r="A105" s="10" t="s">
        <v>231</v>
      </c>
      <c r="B105" s="63" t="s">
        <v>60</v>
      </c>
      <c r="C105" s="87">
        <f>Planilha!E105</f>
        <v>0</v>
      </c>
      <c r="D105" s="87">
        <f>Planilha!F105</f>
        <v>0</v>
      </c>
      <c r="E105" s="79">
        <f>Planilha!G105*(1+Planilha!H105)</f>
        <v>0</v>
      </c>
      <c r="F105" s="291"/>
      <c r="G105" s="291"/>
      <c r="H105" s="291"/>
      <c r="I105" s="291"/>
      <c r="J105" s="291"/>
      <c r="K105" s="291"/>
      <c r="L105" s="81">
        <f t="shared" si="4"/>
        <v>0</v>
      </c>
    </row>
    <row r="106" spans="1:12" s="60" customFormat="1" ht="18" customHeight="1">
      <c r="A106" s="9"/>
      <c r="B106" s="12" t="s">
        <v>42</v>
      </c>
      <c r="C106" s="87"/>
      <c r="D106" s="87"/>
      <c r="E106" s="79"/>
      <c r="F106" s="80"/>
      <c r="G106" s="80"/>
      <c r="H106" s="80"/>
      <c r="I106" s="80"/>
      <c r="J106" s="80"/>
      <c r="K106" s="80"/>
      <c r="L106" s="81"/>
    </row>
    <row r="107" spans="1:12" s="60" customFormat="1" ht="18" customHeight="1">
      <c r="A107" s="10" t="s">
        <v>231</v>
      </c>
      <c r="B107" s="63" t="s">
        <v>199</v>
      </c>
      <c r="C107" s="87">
        <f>Planilha!E107</f>
        <v>0</v>
      </c>
      <c r="D107" s="87">
        <f>Planilha!F107</f>
        <v>0</v>
      </c>
      <c r="E107" s="79">
        <f>Planilha!G107*(1+Planilha!H107)</f>
        <v>0</v>
      </c>
      <c r="F107" s="291"/>
      <c r="G107" s="291"/>
      <c r="H107" s="291"/>
      <c r="I107" s="291"/>
      <c r="J107" s="291"/>
      <c r="K107" s="291"/>
      <c r="L107" s="81">
        <f>K107+J107+I107+H107+G107+F107</f>
        <v>0</v>
      </c>
    </row>
    <row r="108" spans="1:12" s="60" customFormat="1" ht="18" customHeight="1">
      <c r="A108" s="10" t="s">
        <v>235</v>
      </c>
      <c r="B108" s="15" t="s">
        <v>550</v>
      </c>
      <c r="C108" s="87">
        <f>Planilha!E108</f>
        <v>0</v>
      </c>
      <c r="D108" s="87">
        <f>Planilha!F108</f>
        <v>0</v>
      </c>
      <c r="E108" s="79">
        <f>Planilha!G108*(1+Planilha!H108)</f>
        <v>0</v>
      </c>
      <c r="F108" s="291"/>
      <c r="G108" s="291"/>
      <c r="H108" s="291"/>
      <c r="I108" s="291"/>
      <c r="J108" s="291"/>
      <c r="K108" s="291"/>
      <c r="L108" s="81">
        <f>K108+J108+I108+H108+G108+F108</f>
        <v>0</v>
      </c>
    </row>
    <row r="109" spans="1:12" s="60" customFormat="1" ht="18" customHeight="1">
      <c r="A109" s="9"/>
      <c r="B109" s="44" t="s">
        <v>10</v>
      </c>
      <c r="C109" s="88">
        <f>SUMPRODUCT(Planilha!D50:D108,Planilha!E50:E108,(1+Planilha!H50:H108))</f>
        <v>0</v>
      </c>
      <c r="D109" s="88">
        <f>SUMPRODUCT(Planilha!D50:D108,Planilha!F50:F108,(1+Planilha!H50:H108))</f>
        <v>0</v>
      </c>
      <c r="E109" s="88">
        <f>SUM(E50:E108)</f>
        <v>0</v>
      </c>
      <c r="F109" s="71">
        <f>SUMPRODUCT(F50:F108,E50:E108)</f>
        <v>0</v>
      </c>
      <c r="G109" s="71">
        <f>SUMPRODUCT(G50:G108,E50:E108)</f>
        <v>0</v>
      </c>
      <c r="H109" s="71">
        <f>SUMPRODUCT(H50:H108,E50:E108)</f>
        <v>0</v>
      </c>
      <c r="I109" s="71">
        <f>SUMPRODUCT(I50:I108,E50:E108)</f>
        <v>0</v>
      </c>
      <c r="J109" s="71">
        <f>SUMPRODUCT(J50:J108,E50:E108)</f>
        <v>0</v>
      </c>
      <c r="K109" s="71">
        <f>SUMPRODUCT(K50:K108,E50:E108)</f>
        <v>0</v>
      </c>
      <c r="L109" s="82">
        <f>K109+J109+I109+H109+G109+F109</f>
        <v>0</v>
      </c>
    </row>
    <row r="110" spans="1:12" s="60" customFormat="1" ht="18" customHeight="1">
      <c r="A110" s="9"/>
      <c r="B110" s="110"/>
      <c r="C110" s="88"/>
      <c r="D110" s="88"/>
      <c r="E110" s="88"/>
      <c r="F110" s="88"/>
      <c r="G110" s="97"/>
      <c r="H110" s="88"/>
      <c r="I110" s="88"/>
      <c r="J110" s="88"/>
      <c r="K110" s="88"/>
      <c r="L110" s="76"/>
    </row>
    <row r="111" spans="1:12" s="60" customFormat="1" ht="18" customHeight="1">
      <c r="A111" s="9" t="s">
        <v>69</v>
      </c>
      <c r="B111" s="44" t="s">
        <v>127</v>
      </c>
      <c r="C111" s="88"/>
      <c r="D111" s="88"/>
      <c r="E111" s="88"/>
      <c r="F111" s="88"/>
      <c r="G111" s="97"/>
      <c r="H111" s="88"/>
      <c r="I111" s="88"/>
      <c r="J111" s="88"/>
      <c r="K111" s="88"/>
      <c r="L111" s="76"/>
    </row>
    <row r="112" spans="1:12" s="60" customFormat="1" ht="18" customHeight="1">
      <c r="A112" s="9"/>
      <c r="B112" s="154" t="s">
        <v>362</v>
      </c>
      <c r="C112" s="201"/>
      <c r="D112" s="201"/>
      <c r="E112" s="201"/>
      <c r="F112" s="201"/>
      <c r="G112" s="202"/>
      <c r="H112" s="201"/>
      <c r="I112" s="201"/>
      <c r="J112" s="201"/>
      <c r="K112" s="201"/>
      <c r="L112" s="203"/>
    </row>
    <row r="113" spans="1:12" s="60" customFormat="1" ht="18" customHeight="1">
      <c r="A113" s="10" t="s">
        <v>70</v>
      </c>
      <c r="B113" s="155" t="s">
        <v>363</v>
      </c>
      <c r="C113" s="204">
        <f>Planilha!E113</f>
        <v>0</v>
      </c>
      <c r="D113" s="204">
        <f>Planilha!F113</f>
        <v>0</v>
      </c>
      <c r="E113" s="79">
        <f>Planilha!G113*(1+Planilha!H113)</f>
        <v>0</v>
      </c>
      <c r="F113" s="297"/>
      <c r="G113" s="297"/>
      <c r="H113" s="297"/>
      <c r="I113" s="297"/>
      <c r="J113" s="297"/>
      <c r="K113" s="297"/>
      <c r="L113" s="81">
        <f aca="true" t="shared" si="5" ref="L113:L176">K113+J113+I113+H113+G113+F113</f>
        <v>0</v>
      </c>
    </row>
    <row r="114" spans="1:12" s="60" customFormat="1" ht="18" customHeight="1">
      <c r="A114" s="10" t="s">
        <v>90</v>
      </c>
      <c r="B114" s="156" t="s">
        <v>364</v>
      </c>
      <c r="C114" s="204">
        <f>Planilha!E114</f>
        <v>0</v>
      </c>
      <c r="D114" s="204">
        <f>Planilha!F114</f>
        <v>0</v>
      </c>
      <c r="E114" s="79">
        <f>Planilha!G114*(1+Planilha!H114)</f>
        <v>0</v>
      </c>
      <c r="F114" s="297"/>
      <c r="G114" s="297"/>
      <c r="H114" s="297"/>
      <c r="I114" s="297"/>
      <c r="J114" s="297"/>
      <c r="K114" s="297"/>
      <c r="L114" s="81">
        <f t="shared" si="5"/>
        <v>0</v>
      </c>
    </row>
    <row r="115" spans="1:12" s="60" customFormat="1" ht="18" customHeight="1">
      <c r="A115" s="10" t="s">
        <v>91</v>
      </c>
      <c r="B115" s="155" t="s">
        <v>365</v>
      </c>
      <c r="C115" s="204">
        <f>Planilha!E115</f>
        <v>0</v>
      </c>
      <c r="D115" s="204">
        <f>Planilha!F115</f>
        <v>0</v>
      </c>
      <c r="E115" s="79">
        <f>Planilha!G115*(1+Planilha!H115)</f>
        <v>0</v>
      </c>
      <c r="F115" s="297"/>
      <c r="G115" s="297"/>
      <c r="H115" s="297"/>
      <c r="I115" s="297"/>
      <c r="J115" s="297"/>
      <c r="K115" s="297"/>
      <c r="L115" s="81">
        <f t="shared" si="5"/>
        <v>0</v>
      </c>
    </row>
    <row r="116" spans="1:12" s="60" customFormat="1" ht="18" customHeight="1">
      <c r="A116" s="10" t="s">
        <v>151</v>
      </c>
      <c r="B116" s="156" t="s">
        <v>366</v>
      </c>
      <c r="C116" s="204">
        <f>Planilha!E116</f>
        <v>0</v>
      </c>
      <c r="D116" s="204">
        <f>Planilha!F116</f>
        <v>0</v>
      </c>
      <c r="E116" s="79">
        <f>Planilha!G116*(1+Planilha!H116)</f>
        <v>0</v>
      </c>
      <c r="F116" s="297"/>
      <c r="G116" s="297"/>
      <c r="H116" s="297"/>
      <c r="I116" s="297"/>
      <c r="J116" s="297"/>
      <c r="K116" s="297"/>
      <c r="L116" s="81">
        <f t="shared" si="5"/>
        <v>0</v>
      </c>
    </row>
    <row r="117" spans="1:12" s="60" customFormat="1" ht="18" customHeight="1">
      <c r="A117" s="10" t="s">
        <v>152</v>
      </c>
      <c r="B117" s="156" t="s">
        <v>367</v>
      </c>
      <c r="C117" s="204">
        <f>Planilha!E117</f>
        <v>0</v>
      </c>
      <c r="D117" s="204">
        <f>Planilha!F117</f>
        <v>0</v>
      </c>
      <c r="E117" s="79">
        <f>Planilha!G117*(1+Planilha!H117)</f>
        <v>0</v>
      </c>
      <c r="F117" s="297"/>
      <c r="G117" s="297"/>
      <c r="H117" s="297"/>
      <c r="I117" s="297"/>
      <c r="J117" s="297"/>
      <c r="K117" s="297"/>
      <c r="L117" s="81">
        <f t="shared" si="5"/>
        <v>0</v>
      </c>
    </row>
    <row r="118" spans="1:12" s="60" customFormat="1" ht="18" customHeight="1">
      <c r="A118" s="10" t="s">
        <v>153</v>
      </c>
      <c r="B118" s="156" t="s">
        <v>368</v>
      </c>
      <c r="C118" s="204">
        <f>Planilha!E118</f>
        <v>0</v>
      </c>
      <c r="D118" s="204">
        <f>Planilha!F118</f>
        <v>0</v>
      </c>
      <c r="E118" s="79">
        <f>Planilha!G118*(1+Planilha!H118)</f>
        <v>0</v>
      </c>
      <c r="F118" s="297"/>
      <c r="G118" s="297"/>
      <c r="H118" s="297"/>
      <c r="I118" s="297"/>
      <c r="J118" s="297"/>
      <c r="K118" s="297"/>
      <c r="L118" s="81">
        <f t="shared" si="5"/>
        <v>0</v>
      </c>
    </row>
    <row r="119" spans="1:12" s="60" customFormat="1" ht="18" customHeight="1">
      <c r="A119" s="10" t="s">
        <v>154</v>
      </c>
      <c r="B119" s="156" t="s">
        <v>369</v>
      </c>
      <c r="C119" s="204">
        <f>Planilha!E119</f>
        <v>0</v>
      </c>
      <c r="D119" s="204">
        <f>Planilha!F119</f>
        <v>0</v>
      </c>
      <c r="E119" s="79">
        <f>Planilha!G119*(1+Planilha!H119)</f>
        <v>0</v>
      </c>
      <c r="F119" s="297"/>
      <c r="G119" s="297"/>
      <c r="H119" s="297"/>
      <c r="I119" s="297"/>
      <c r="J119" s="297"/>
      <c r="K119" s="297"/>
      <c r="L119" s="81">
        <f t="shared" si="5"/>
        <v>0</v>
      </c>
    </row>
    <row r="120" spans="1:12" s="60" customFormat="1" ht="18" customHeight="1">
      <c r="A120" s="10" t="s">
        <v>155</v>
      </c>
      <c r="B120" s="156" t="s">
        <v>370</v>
      </c>
      <c r="C120" s="204">
        <f>Planilha!E120</f>
        <v>0</v>
      </c>
      <c r="D120" s="204">
        <f>Planilha!F120</f>
        <v>0</v>
      </c>
      <c r="E120" s="79">
        <f>Planilha!G120*(1+Planilha!H120)</f>
        <v>0</v>
      </c>
      <c r="F120" s="297"/>
      <c r="G120" s="297"/>
      <c r="H120" s="297"/>
      <c r="I120" s="297"/>
      <c r="J120" s="297"/>
      <c r="K120" s="297"/>
      <c r="L120" s="81">
        <f t="shared" si="5"/>
        <v>0</v>
      </c>
    </row>
    <row r="121" spans="1:12" s="60" customFormat="1" ht="18" customHeight="1">
      <c r="A121" s="10" t="s">
        <v>453</v>
      </c>
      <c r="B121" s="156" t="s">
        <v>371</v>
      </c>
      <c r="C121" s="204">
        <f>Planilha!E121</f>
        <v>0</v>
      </c>
      <c r="D121" s="204">
        <f>Planilha!F121</f>
        <v>0</v>
      </c>
      <c r="E121" s="79">
        <f>Planilha!G121*(1+Planilha!H121)</f>
        <v>0</v>
      </c>
      <c r="F121" s="297"/>
      <c r="G121" s="297"/>
      <c r="H121" s="297"/>
      <c r="I121" s="297"/>
      <c r="J121" s="297"/>
      <c r="K121" s="297"/>
      <c r="L121" s="81">
        <f t="shared" si="5"/>
        <v>0</v>
      </c>
    </row>
    <row r="122" spans="1:12" s="60" customFormat="1" ht="18" customHeight="1">
      <c r="A122" s="10" t="s">
        <v>454</v>
      </c>
      <c r="B122" s="156" t="s">
        <v>372</v>
      </c>
      <c r="C122" s="204">
        <f>Planilha!E122</f>
        <v>0</v>
      </c>
      <c r="D122" s="204">
        <f>Planilha!F122</f>
        <v>0</v>
      </c>
      <c r="E122" s="79">
        <f>Planilha!G122*(1+Planilha!H122)</f>
        <v>0</v>
      </c>
      <c r="F122" s="297"/>
      <c r="G122" s="297"/>
      <c r="H122" s="297"/>
      <c r="I122" s="297"/>
      <c r="J122" s="297"/>
      <c r="K122" s="297"/>
      <c r="L122" s="81">
        <f t="shared" si="5"/>
        <v>0</v>
      </c>
    </row>
    <row r="123" spans="1:12" s="60" customFormat="1" ht="18" customHeight="1">
      <c r="A123" s="10" t="s">
        <v>455</v>
      </c>
      <c r="B123" s="156" t="s">
        <v>373</v>
      </c>
      <c r="C123" s="204">
        <f>Planilha!E123</f>
        <v>0</v>
      </c>
      <c r="D123" s="204">
        <f>Planilha!F123</f>
        <v>0</v>
      </c>
      <c r="E123" s="79">
        <f>Planilha!G123*(1+Planilha!H123)</f>
        <v>0</v>
      </c>
      <c r="F123" s="297"/>
      <c r="G123" s="297"/>
      <c r="H123" s="297"/>
      <c r="I123" s="297"/>
      <c r="J123" s="297"/>
      <c r="K123" s="297"/>
      <c r="L123" s="81">
        <f t="shared" si="5"/>
        <v>0</v>
      </c>
    </row>
    <row r="124" spans="1:12" s="60" customFormat="1" ht="18" customHeight="1">
      <c r="A124" s="10" t="s">
        <v>456</v>
      </c>
      <c r="B124" s="156" t="s">
        <v>374</v>
      </c>
      <c r="C124" s="204">
        <f>Planilha!E124</f>
        <v>0</v>
      </c>
      <c r="D124" s="204">
        <f>Planilha!F124</f>
        <v>0</v>
      </c>
      <c r="E124" s="79">
        <f>Planilha!G124*(1+Planilha!H124)</f>
        <v>0</v>
      </c>
      <c r="F124" s="297"/>
      <c r="G124" s="297"/>
      <c r="H124" s="297"/>
      <c r="I124" s="297"/>
      <c r="J124" s="297"/>
      <c r="K124" s="297"/>
      <c r="L124" s="81">
        <f t="shared" si="5"/>
        <v>0</v>
      </c>
    </row>
    <row r="125" spans="1:12" s="60" customFormat="1" ht="18" customHeight="1">
      <c r="A125" s="10" t="s">
        <v>457</v>
      </c>
      <c r="B125" s="156" t="s">
        <v>375</v>
      </c>
      <c r="C125" s="204">
        <f>Planilha!E125</f>
        <v>0</v>
      </c>
      <c r="D125" s="204">
        <f>Planilha!F125</f>
        <v>0</v>
      </c>
      <c r="E125" s="79">
        <f>Planilha!G125*(1+Planilha!H125)</f>
        <v>0</v>
      </c>
      <c r="F125" s="297"/>
      <c r="G125" s="297"/>
      <c r="H125" s="297"/>
      <c r="I125" s="297"/>
      <c r="J125" s="297"/>
      <c r="K125" s="297"/>
      <c r="L125" s="81">
        <f t="shared" si="5"/>
        <v>0</v>
      </c>
    </row>
    <row r="126" spans="1:12" s="60" customFormat="1" ht="18" customHeight="1">
      <c r="A126" s="10" t="s">
        <v>458</v>
      </c>
      <c r="B126" s="156" t="s">
        <v>376</v>
      </c>
      <c r="C126" s="204">
        <f>Planilha!E126</f>
        <v>0</v>
      </c>
      <c r="D126" s="204">
        <f>Planilha!F126</f>
        <v>0</v>
      </c>
      <c r="E126" s="79">
        <f>Planilha!G126*(1+Planilha!H126)</f>
        <v>0</v>
      </c>
      <c r="F126" s="297"/>
      <c r="G126" s="297"/>
      <c r="H126" s="297"/>
      <c r="I126" s="297"/>
      <c r="J126" s="297"/>
      <c r="K126" s="297"/>
      <c r="L126" s="81">
        <f t="shared" si="5"/>
        <v>0</v>
      </c>
    </row>
    <row r="127" spans="1:12" s="60" customFormat="1" ht="18" customHeight="1">
      <c r="A127" s="10" t="s">
        <v>459</v>
      </c>
      <c r="B127" s="156" t="s">
        <v>377</v>
      </c>
      <c r="C127" s="204">
        <f>Planilha!E127</f>
        <v>0</v>
      </c>
      <c r="D127" s="204">
        <f>Planilha!F127</f>
        <v>0</v>
      </c>
      <c r="E127" s="79">
        <f>Planilha!G127*(1+Planilha!H127)</f>
        <v>0</v>
      </c>
      <c r="F127" s="297"/>
      <c r="G127" s="297"/>
      <c r="H127" s="297"/>
      <c r="I127" s="297"/>
      <c r="J127" s="297"/>
      <c r="K127" s="297"/>
      <c r="L127" s="81">
        <f t="shared" si="5"/>
        <v>0</v>
      </c>
    </row>
    <row r="128" spans="1:12" s="60" customFormat="1" ht="18" customHeight="1">
      <c r="A128" s="10" t="s">
        <v>460</v>
      </c>
      <c r="B128" s="156" t="s">
        <v>378</v>
      </c>
      <c r="C128" s="204">
        <f>Planilha!E128</f>
        <v>0</v>
      </c>
      <c r="D128" s="204">
        <f>Planilha!F128</f>
        <v>0</v>
      </c>
      <c r="E128" s="79">
        <f>Planilha!G128*(1+Planilha!H128)</f>
        <v>0</v>
      </c>
      <c r="F128" s="297"/>
      <c r="G128" s="297"/>
      <c r="H128" s="297"/>
      <c r="I128" s="297"/>
      <c r="J128" s="297"/>
      <c r="K128" s="297"/>
      <c r="L128" s="81">
        <f t="shared" si="5"/>
        <v>0</v>
      </c>
    </row>
    <row r="129" spans="1:12" s="60" customFormat="1" ht="18" customHeight="1">
      <c r="A129" s="10" t="s">
        <v>461</v>
      </c>
      <c r="B129" s="156" t="s">
        <v>379</v>
      </c>
      <c r="C129" s="204">
        <f>Planilha!E129</f>
        <v>0</v>
      </c>
      <c r="D129" s="204">
        <f>Planilha!F129</f>
        <v>0</v>
      </c>
      <c r="E129" s="79">
        <f>Planilha!G129*(1+Planilha!H129)</f>
        <v>0</v>
      </c>
      <c r="F129" s="297"/>
      <c r="G129" s="297"/>
      <c r="H129" s="297"/>
      <c r="I129" s="297"/>
      <c r="J129" s="297"/>
      <c r="K129" s="297"/>
      <c r="L129" s="81">
        <f t="shared" si="5"/>
        <v>0</v>
      </c>
    </row>
    <row r="130" spans="1:12" s="60" customFormat="1" ht="18" customHeight="1">
      <c r="A130" s="10" t="s">
        <v>462</v>
      </c>
      <c r="B130" s="156" t="s">
        <v>380</v>
      </c>
      <c r="C130" s="204">
        <f>Planilha!E130</f>
        <v>0</v>
      </c>
      <c r="D130" s="204">
        <f>Planilha!F130</f>
        <v>0</v>
      </c>
      <c r="E130" s="79">
        <f>Planilha!G130*(1+Planilha!H130)</f>
        <v>0</v>
      </c>
      <c r="F130" s="297"/>
      <c r="G130" s="297"/>
      <c r="H130" s="297"/>
      <c r="I130" s="297"/>
      <c r="J130" s="297"/>
      <c r="K130" s="297"/>
      <c r="L130" s="81">
        <f t="shared" si="5"/>
        <v>0</v>
      </c>
    </row>
    <row r="131" spans="1:12" s="60" customFormat="1" ht="18" customHeight="1">
      <c r="A131" s="10" t="s">
        <v>463</v>
      </c>
      <c r="B131" s="156" t="s">
        <v>381</v>
      </c>
      <c r="C131" s="204">
        <f>Planilha!E131</f>
        <v>0</v>
      </c>
      <c r="D131" s="204">
        <f>Planilha!F131</f>
        <v>0</v>
      </c>
      <c r="E131" s="79">
        <f>Planilha!G131*(1+Planilha!H131)</f>
        <v>0</v>
      </c>
      <c r="F131" s="297"/>
      <c r="G131" s="297"/>
      <c r="H131" s="297"/>
      <c r="I131" s="297"/>
      <c r="J131" s="297"/>
      <c r="K131" s="297"/>
      <c r="L131" s="81">
        <f t="shared" si="5"/>
        <v>0</v>
      </c>
    </row>
    <row r="132" spans="1:12" s="60" customFormat="1" ht="18" customHeight="1">
      <c r="A132" s="10" t="s">
        <v>464</v>
      </c>
      <c r="B132" s="156" t="s">
        <v>382</v>
      </c>
      <c r="C132" s="204">
        <f>Planilha!E132</f>
        <v>0</v>
      </c>
      <c r="D132" s="204">
        <f>Planilha!F132</f>
        <v>0</v>
      </c>
      <c r="E132" s="79">
        <f>Planilha!G132*(1+Planilha!H132)</f>
        <v>0</v>
      </c>
      <c r="F132" s="297"/>
      <c r="G132" s="297"/>
      <c r="H132" s="297"/>
      <c r="I132" s="297"/>
      <c r="J132" s="297"/>
      <c r="K132" s="297"/>
      <c r="L132" s="81">
        <f t="shared" si="5"/>
        <v>0</v>
      </c>
    </row>
    <row r="133" spans="1:12" s="60" customFormat="1" ht="18" customHeight="1">
      <c r="A133" s="10" t="s">
        <v>465</v>
      </c>
      <c r="B133" s="156" t="s">
        <v>383</v>
      </c>
      <c r="C133" s="204">
        <f>Planilha!E133</f>
        <v>0</v>
      </c>
      <c r="D133" s="204">
        <f>Planilha!F133</f>
        <v>0</v>
      </c>
      <c r="E133" s="79">
        <f>Planilha!G133*(1+Planilha!H133)</f>
        <v>0</v>
      </c>
      <c r="F133" s="297"/>
      <c r="G133" s="297"/>
      <c r="H133" s="297"/>
      <c r="I133" s="297"/>
      <c r="J133" s="297"/>
      <c r="K133" s="297"/>
      <c r="L133" s="81">
        <f t="shared" si="5"/>
        <v>0</v>
      </c>
    </row>
    <row r="134" spans="1:12" s="60" customFormat="1" ht="18" customHeight="1">
      <c r="A134" s="10" t="s">
        <v>466</v>
      </c>
      <c r="B134" s="156" t="s">
        <v>384</v>
      </c>
      <c r="C134" s="204">
        <f>Planilha!E134</f>
        <v>0</v>
      </c>
      <c r="D134" s="204">
        <f>Planilha!F134</f>
        <v>0</v>
      </c>
      <c r="E134" s="79">
        <f>Planilha!G134*(1+Planilha!H134)</f>
        <v>0</v>
      </c>
      <c r="F134" s="297"/>
      <c r="G134" s="297"/>
      <c r="H134" s="297"/>
      <c r="I134" s="297"/>
      <c r="J134" s="297"/>
      <c r="K134" s="297"/>
      <c r="L134" s="81">
        <f t="shared" si="5"/>
        <v>0</v>
      </c>
    </row>
    <row r="135" spans="1:12" s="60" customFormat="1" ht="18" customHeight="1">
      <c r="A135" s="10" t="s">
        <v>467</v>
      </c>
      <c r="B135" s="156" t="s">
        <v>385</v>
      </c>
      <c r="C135" s="204">
        <f>Planilha!E135</f>
        <v>0</v>
      </c>
      <c r="D135" s="204">
        <f>Planilha!F135</f>
        <v>0</v>
      </c>
      <c r="E135" s="79">
        <f>Planilha!G135*(1+Planilha!H135)</f>
        <v>0</v>
      </c>
      <c r="F135" s="297"/>
      <c r="G135" s="297"/>
      <c r="H135" s="297"/>
      <c r="I135" s="297"/>
      <c r="J135" s="297"/>
      <c r="K135" s="297"/>
      <c r="L135" s="81">
        <f t="shared" si="5"/>
        <v>0</v>
      </c>
    </row>
    <row r="136" spans="1:12" s="60" customFormat="1" ht="18" customHeight="1">
      <c r="A136" s="10" t="s">
        <v>468</v>
      </c>
      <c r="B136" s="156" t="s">
        <v>386</v>
      </c>
      <c r="C136" s="204">
        <f>Planilha!E136</f>
        <v>0</v>
      </c>
      <c r="D136" s="204">
        <f>Planilha!F136</f>
        <v>0</v>
      </c>
      <c r="E136" s="79">
        <f>Planilha!G136*(1+Planilha!H136)</f>
        <v>0</v>
      </c>
      <c r="F136" s="297"/>
      <c r="G136" s="297"/>
      <c r="H136" s="297"/>
      <c r="I136" s="297"/>
      <c r="J136" s="297"/>
      <c r="K136" s="297"/>
      <c r="L136" s="81">
        <f t="shared" si="5"/>
        <v>0</v>
      </c>
    </row>
    <row r="137" spans="1:12" s="60" customFormat="1" ht="18" customHeight="1">
      <c r="A137" s="10" t="s">
        <v>469</v>
      </c>
      <c r="B137" s="156" t="s">
        <v>387</v>
      </c>
      <c r="C137" s="204">
        <f>Planilha!E137</f>
        <v>0</v>
      </c>
      <c r="D137" s="204">
        <f>Planilha!F137</f>
        <v>0</v>
      </c>
      <c r="E137" s="79">
        <f>Planilha!G137*(1+Planilha!H137)</f>
        <v>0</v>
      </c>
      <c r="F137" s="297"/>
      <c r="G137" s="297"/>
      <c r="H137" s="297"/>
      <c r="I137" s="297"/>
      <c r="J137" s="297"/>
      <c r="K137" s="297"/>
      <c r="L137" s="81">
        <f t="shared" si="5"/>
        <v>0</v>
      </c>
    </row>
    <row r="138" spans="1:12" s="60" customFormat="1" ht="18" customHeight="1">
      <c r="A138" s="10" t="s">
        <v>470</v>
      </c>
      <c r="B138" s="157" t="s">
        <v>388</v>
      </c>
      <c r="C138" s="204">
        <f>Planilha!E138</f>
        <v>0</v>
      </c>
      <c r="D138" s="204">
        <f>Planilha!F138</f>
        <v>0</v>
      </c>
      <c r="E138" s="79">
        <f>Planilha!G138*(1+Planilha!H138)</f>
        <v>0</v>
      </c>
      <c r="F138" s="297"/>
      <c r="G138" s="297"/>
      <c r="H138" s="297"/>
      <c r="I138" s="297"/>
      <c r="J138" s="297"/>
      <c r="K138" s="297"/>
      <c r="L138" s="81">
        <f t="shared" si="5"/>
        <v>0</v>
      </c>
    </row>
    <row r="139" spans="1:12" s="60" customFormat="1" ht="18" customHeight="1">
      <c r="A139" s="10" t="s">
        <v>471</v>
      </c>
      <c r="B139" s="157" t="s">
        <v>389</v>
      </c>
      <c r="C139" s="204">
        <f>Planilha!E139</f>
        <v>0</v>
      </c>
      <c r="D139" s="204">
        <f>Planilha!F139</f>
        <v>0</v>
      </c>
      <c r="E139" s="79">
        <f>Planilha!G139*(1+Planilha!H139)</f>
        <v>0</v>
      </c>
      <c r="F139" s="297"/>
      <c r="G139" s="297"/>
      <c r="H139" s="297"/>
      <c r="I139" s="297"/>
      <c r="J139" s="297"/>
      <c r="K139" s="297"/>
      <c r="L139" s="81">
        <f t="shared" si="5"/>
        <v>0</v>
      </c>
    </row>
    <row r="140" spans="1:12" s="60" customFormat="1" ht="18" customHeight="1">
      <c r="A140" s="10" t="s">
        <v>472</v>
      </c>
      <c r="B140" s="157" t="s">
        <v>390</v>
      </c>
      <c r="C140" s="204">
        <f>Planilha!E140</f>
        <v>0</v>
      </c>
      <c r="D140" s="204">
        <f>Planilha!F140</f>
        <v>0</v>
      </c>
      <c r="E140" s="79">
        <f>Planilha!G140*(1+Planilha!H140)</f>
        <v>0</v>
      </c>
      <c r="F140" s="297"/>
      <c r="G140" s="297"/>
      <c r="H140" s="297"/>
      <c r="I140" s="297"/>
      <c r="J140" s="297"/>
      <c r="K140" s="297"/>
      <c r="L140" s="81">
        <f t="shared" si="5"/>
        <v>0</v>
      </c>
    </row>
    <row r="141" spans="1:12" s="60" customFormat="1" ht="18" customHeight="1" thickBot="1">
      <c r="A141" s="64" t="s">
        <v>473</v>
      </c>
      <c r="B141" s="187" t="s">
        <v>391</v>
      </c>
      <c r="C141" s="114">
        <f>Planilha!E141</f>
        <v>0</v>
      </c>
      <c r="D141" s="114">
        <f>Planilha!F141</f>
        <v>0</v>
      </c>
      <c r="E141" s="115">
        <f>Planilha!G141*(1+Planilha!H141)</f>
        <v>0</v>
      </c>
      <c r="F141" s="298"/>
      <c r="G141" s="298"/>
      <c r="H141" s="298"/>
      <c r="I141" s="298"/>
      <c r="J141" s="298"/>
      <c r="K141" s="298"/>
      <c r="L141" s="116">
        <f t="shared" si="5"/>
        <v>0</v>
      </c>
    </row>
    <row r="142" spans="1:12" s="60" customFormat="1" ht="18" customHeight="1" thickTop="1">
      <c r="A142" s="111" t="s">
        <v>474</v>
      </c>
      <c r="B142" s="190" t="s">
        <v>392</v>
      </c>
      <c r="C142" s="117">
        <f>Planilha!E142</f>
        <v>0</v>
      </c>
      <c r="D142" s="117">
        <f>Planilha!F142</f>
        <v>0</v>
      </c>
      <c r="E142" s="118">
        <f>Planilha!G142*(1+Planilha!H142)</f>
        <v>0</v>
      </c>
      <c r="F142" s="299"/>
      <c r="G142" s="299"/>
      <c r="H142" s="299"/>
      <c r="I142" s="299"/>
      <c r="J142" s="299"/>
      <c r="K142" s="299"/>
      <c r="L142" s="119">
        <f t="shared" si="5"/>
        <v>0</v>
      </c>
    </row>
    <row r="143" spans="1:12" s="60" customFormat="1" ht="18" customHeight="1">
      <c r="A143" s="10" t="s">
        <v>475</v>
      </c>
      <c r="B143" s="156" t="s">
        <v>393</v>
      </c>
      <c r="C143" s="87">
        <f>Planilha!E143</f>
        <v>0</v>
      </c>
      <c r="D143" s="87">
        <f>Planilha!F143</f>
        <v>0</v>
      </c>
      <c r="E143" s="79">
        <f>Planilha!G143*(1+Planilha!H143)</f>
        <v>0</v>
      </c>
      <c r="F143" s="300"/>
      <c r="G143" s="300"/>
      <c r="H143" s="300"/>
      <c r="I143" s="300"/>
      <c r="J143" s="300"/>
      <c r="K143" s="300"/>
      <c r="L143" s="81">
        <f t="shared" si="5"/>
        <v>0</v>
      </c>
    </row>
    <row r="144" spans="1:12" s="60" customFormat="1" ht="18" customHeight="1">
      <c r="A144" s="10" t="s">
        <v>476</v>
      </c>
      <c r="B144" s="156" t="s">
        <v>394</v>
      </c>
      <c r="C144" s="87">
        <f>Planilha!E144</f>
        <v>0</v>
      </c>
      <c r="D144" s="87">
        <f>Planilha!F144</f>
        <v>0</v>
      </c>
      <c r="E144" s="79">
        <f>Planilha!G144*(1+Planilha!H144)</f>
        <v>0</v>
      </c>
      <c r="F144" s="300"/>
      <c r="G144" s="300"/>
      <c r="H144" s="300"/>
      <c r="I144" s="300"/>
      <c r="J144" s="300"/>
      <c r="K144" s="300"/>
      <c r="L144" s="81">
        <f t="shared" si="5"/>
        <v>0</v>
      </c>
    </row>
    <row r="145" spans="1:12" s="60" customFormat="1" ht="18" customHeight="1">
      <c r="A145" s="10" t="s">
        <v>477</v>
      </c>
      <c r="B145" s="156" t="s">
        <v>395</v>
      </c>
      <c r="C145" s="204">
        <f>Planilha!E145</f>
        <v>0</v>
      </c>
      <c r="D145" s="204">
        <f>Planilha!F145</f>
        <v>0</v>
      </c>
      <c r="E145" s="79">
        <f>Planilha!G145*(1+Planilha!H145)</f>
        <v>0</v>
      </c>
      <c r="F145" s="297"/>
      <c r="G145" s="297"/>
      <c r="H145" s="297"/>
      <c r="I145" s="297"/>
      <c r="J145" s="297"/>
      <c r="K145" s="297"/>
      <c r="L145" s="81">
        <f t="shared" si="5"/>
        <v>0</v>
      </c>
    </row>
    <row r="146" spans="1:12" s="60" customFormat="1" ht="18" customHeight="1">
      <c r="A146" s="10" t="s">
        <v>478</v>
      </c>
      <c r="B146" s="156" t="s">
        <v>396</v>
      </c>
      <c r="C146" s="204">
        <f>Planilha!E146</f>
        <v>0</v>
      </c>
      <c r="D146" s="204">
        <f>Planilha!F146</f>
        <v>0</v>
      </c>
      <c r="E146" s="79">
        <f>Planilha!G146*(1+Planilha!H146)</f>
        <v>0</v>
      </c>
      <c r="F146" s="297"/>
      <c r="G146" s="297"/>
      <c r="H146" s="297"/>
      <c r="I146" s="297"/>
      <c r="J146" s="297"/>
      <c r="K146" s="297"/>
      <c r="L146" s="81">
        <f t="shared" si="5"/>
        <v>0</v>
      </c>
    </row>
    <row r="147" spans="1:12" s="60" customFormat="1" ht="18" customHeight="1">
      <c r="A147" s="10" t="s">
        <v>479</v>
      </c>
      <c r="B147" s="156" t="s">
        <v>397</v>
      </c>
      <c r="C147" s="204">
        <f>Planilha!E147</f>
        <v>0</v>
      </c>
      <c r="D147" s="204">
        <f>Planilha!F147</f>
        <v>0</v>
      </c>
      <c r="E147" s="79">
        <f>Planilha!G147*(1+Planilha!H147)</f>
        <v>0</v>
      </c>
      <c r="F147" s="297"/>
      <c r="G147" s="297"/>
      <c r="H147" s="297"/>
      <c r="I147" s="297"/>
      <c r="J147" s="297"/>
      <c r="K147" s="297"/>
      <c r="L147" s="81">
        <f t="shared" si="5"/>
        <v>0</v>
      </c>
    </row>
    <row r="148" spans="1:12" s="60" customFormat="1" ht="18" customHeight="1">
      <c r="A148" s="10" t="s">
        <v>480</v>
      </c>
      <c r="B148" s="156" t="s">
        <v>398</v>
      </c>
      <c r="C148" s="204">
        <f>Planilha!E148</f>
        <v>0</v>
      </c>
      <c r="D148" s="204">
        <f>Planilha!F148</f>
        <v>0</v>
      </c>
      <c r="E148" s="79">
        <f>Planilha!G148*(1+Planilha!H148)</f>
        <v>0</v>
      </c>
      <c r="F148" s="297"/>
      <c r="G148" s="297"/>
      <c r="H148" s="297"/>
      <c r="I148" s="297"/>
      <c r="J148" s="297"/>
      <c r="K148" s="297"/>
      <c r="L148" s="81">
        <f t="shared" si="5"/>
        <v>0</v>
      </c>
    </row>
    <row r="149" spans="1:12" s="60" customFormat="1" ht="18" customHeight="1">
      <c r="A149" s="10" t="s">
        <v>481</v>
      </c>
      <c r="B149" s="156" t="s">
        <v>399</v>
      </c>
      <c r="C149" s="204">
        <f>Planilha!E149</f>
        <v>0</v>
      </c>
      <c r="D149" s="204">
        <f>Planilha!F149</f>
        <v>0</v>
      </c>
      <c r="E149" s="79">
        <f>Planilha!G149*(1+Planilha!H149)</f>
        <v>0</v>
      </c>
      <c r="F149" s="297"/>
      <c r="G149" s="297"/>
      <c r="H149" s="297"/>
      <c r="I149" s="297"/>
      <c r="J149" s="297"/>
      <c r="K149" s="297"/>
      <c r="L149" s="81">
        <f t="shared" si="5"/>
        <v>0</v>
      </c>
    </row>
    <row r="150" spans="1:12" s="60" customFormat="1" ht="18" customHeight="1">
      <c r="A150" s="10" t="s">
        <v>482</v>
      </c>
      <c r="B150" s="156" t="s">
        <v>400</v>
      </c>
      <c r="C150" s="204">
        <f>Planilha!E150</f>
        <v>0</v>
      </c>
      <c r="D150" s="204">
        <f>Planilha!F150</f>
        <v>0</v>
      </c>
      <c r="E150" s="79">
        <f>Planilha!G150*(1+Planilha!H150)</f>
        <v>0</v>
      </c>
      <c r="F150" s="297"/>
      <c r="G150" s="297"/>
      <c r="H150" s="297"/>
      <c r="I150" s="297"/>
      <c r="J150" s="297"/>
      <c r="K150" s="297"/>
      <c r="L150" s="81">
        <f t="shared" si="5"/>
        <v>0</v>
      </c>
    </row>
    <row r="151" spans="1:12" s="60" customFormat="1" ht="18" customHeight="1">
      <c r="A151" s="10" t="s">
        <v>483</v>
      </c>
      <c r="B151" s="32" t="s">
        <v>401</v>
      </c>
      <c r="C151" s="204">
        <f>Planilha!E151</f>
        <v>0</v>
      </c>
      <c r="D151" s="204">
        <f>Planilha!F151</f>
        <v>0</v>
      </c>
      <c r="E151" s="79">
        <f>Planilha!G151*(1+Planilha!H151)</f>
        <v>0</v>
      </c>
      <c r="F151" s="297"/>
      <c r="G151" s="297"/>
      <c r="H151" s="297"/>
      <c r="I151" s="297"/>
      <c r="J151" s="297"/>
      <c r="K151" s="297"/>
      <c r="L151" s="81">
        <f t="shared" si="5"/>
        <v>0</v>
      </c>
    </row>
    <row r="152" spans="1:12" s="60" customFormat="1" ht="18" customHeight="1">
      <c r="A152" s="10" t="s">
        <v>484</v>
      </c>
      <c r="B152" s="156" t="s">
        <v>402</v>
      </c>
      <c r="C152" s="204">
        <f>Planilha!E152</f>
        <v>0</v>
      </c>
      <c r="D152" s="204">
        <f>Planilha!F152</f>
        <v>0</v>
      </c>
      <c r="E152" s="79">
        <f>Planilha!G152*(1+Planilha!H152)</f>
        <v>0</v>
      </c>
      <c r="F152" s="297"/>
      <c r="G152" s="297"/>
      <c r="H152" s="297"/>
      <c r="I152" s="297"/>
      <c r="J152" s="297"/>
      <c r="K152" s="297"/>
      <c r="L152" s="81">
        <f t="shared" si="5"/>
        <v>0</v>
      </c>
    </row>
    <row r="153" spans="1:12" s="60" customFormat="1" ht="18" customHeight="1">
      <c r="A153" s="10" t="s">
        <v>485</v>
      </c>
      <c r="B153" s="157" t="s">
        <v>403</v>
      </c>
      <c r="C153" s="204">
        <f>Planilha!E153</f>
        <v>0</v>
      </c>
      <c r="D153" s="204">
        <f>Planilha!F153</f>
        <v>0</v>
      </c>
      <c r="E153" s="79">
        <f>Planilha!G153*(1+Planilha!H153)</f>
        <v>0</v>
      </c>
      <c r="F153" s="297"/>
      <c r="G153" s="297"/>
      <c r="H153" s="297"/>
      <c r="I153" s="297"/>
      <c r="J153" s="297"/>
      <c r="K153" s="297"/>
      <c r="L153" s="81">
        <f t="shared" si="5"/>
        <v>0</v>
      </c>
    </row>
    <row r="154" spans="1:12" s="60" customFormat="1" ht="18" customHeight="1">
      <c r="A154" s="10" t="s">
        <v>486</v>
      </c>
      <c r="B154" s="156" t="s">
        <v>404</v>
      </c>
      <c r="C154" s="204">
        <f>Planilha!E154</f>
        <v>0</v>
      </c>
      <c r="D154" s="204">
        <f>Planilha!F154</f>
        <v>0</v>
      </c>
      <c r="E154" s="79">
        <f>Planilha!G154*(1+Planilha!H154)</f>
        <v>0</v>
      </c>
      <c r="F154" s="297"/>
      <c r="G154" s="297"/>
      <c r="H154" s="297"/>
      <c r="I154" s="297"/>
      <c r="J154" s="297"/>
      <c r="K154" s="297"/>
      <c r="L154" s="81">
        <f t="shared" si="5"/>
        <v>0</v>
      </c>
    </row>
    <row r="155" spans="1:12" s="60" customFormat="1" ht="18" customHeight="1">
      <c r="A155" s="10" t="s">
        <v>487</v>
      </c>
      <c r="B155" s="157" t="s">
        <v>405</v>
      </c>
      <c r="C155" s="204">
        <f>Planilha!E155</f>
        <v>0</v>
      </c>
      <c r="D155" s="204">
        <f>Planilha!F155</f>
        <v>0</v>
      </c>
      <c r="E155" s="79">
        <f>Planilha!G155*(1+Planilha!H155)</f>
        <v>0</v>
      </c>
      <c r="F155" s="297"/>
      <c r="G155" s="297"/>
      <c r="H155" s="297"/>
      <c r="I155" s="297"/>
      <c r="J155" s="297"/>
      <c r="K155" s="297"/>
      <c r="L155" s="81">
        <f t="shared" si="5"/>
        <v>0</v>
      </c>
    </row>
    <row r="156" spans="1:12" s="60" customFormat="1" ht="18" customHeight="1">
      <c r="A156" s="10" t="s">
        <v>488</v>
      </c>
      <c r="B156" s="156" t="s">
        <v>406</v>
      </c>
      <c r="C156" s="204">
        <f>Planilha!E156</f>
        <v>0</v>
      </c>
      <c r="D156" s="204">
        <f>Planilha!F156</f>
        <v>0</v>
      </c>
      <c r="E156" s="79">
        <f>Planilha!G156*(1+Planilha!H156)</f>
        <v>0</v>
      </c>
      <c r="F156" s="297"/>
      <c r="G156" s="297"/>
      <c r="H156" s="297"/>
      <c r="I156" s="297"/>
      <c r="J156" s="297"/>
      <c r="K156" s="297"/>
      <c r="L156" s="81">
        <f t="shared" si="5"/>
        <v>0</v>
      </c>
    </row>
    <row r="157" spans="1:12" s="60" customFormat="1" ht="18" customHeight="1">
      <c r="A157" s="10" t="s">
        <v>489</v>
      </c>
      <c r="B157" s="156" t="s">
        <v>407</v>
      </c>
      <c r="C157" s="204">
        <f>Planilha!E157</f>
        <v>0</v>
      </c>
      <c r="D157" s="204">
        <f>Planilha!F157</f>
        <v>0</v>
      </c>
      <c r="E157" s="79">
        <f>Planilha!G157*(1+Planilha!H157)</f>
        <v>0</v>
      </c>
      <c r="F157" s="297"/>
      <c r="G157" s="297"/>
      <c r="H157" s="297"/>
      <c r="I157" s="297"/>
      <c r="J157" s="297"/>
      <c r="K157" s="297"/>
      <c r="L157" s="81">
        <f t="shared" si="5"/>
        <v>0</v>
      </c>
    </row>
    <row r="158" spans="1:12" s="60" customFormat="1" ht="18" customHeight="1">
      <c r="A158" s="10" t="s">
        <v>490</v>
      </c>
      <c r="B158" s="156" t="s">
        <v>408</v>
      </c>
      <c r="C158" s="204">
        <f>Planilha!E158</f>
        <v>0</v>
      </c>
      <c r="D158" s="204">
        <f>Planilha!F158</f>
        <v>0</v>
      </c>
      <c r="E158" s="79">
        <f>Planilha!G158*(1+Planilha!H158)</f>
        <v>0</v>
      </c>
      <c r="F158" s="297"/>
      <c r="G158" s="297"/>
      <c r="H158" s="297"/>
      <c r="I158" s="297"/>
      <c r="J158" s="297"/>
      <c r="K158" s="297"/>
      <c r="L158" s="81">
        <f t="shared" si="5"/>
        <v>0</v>
      </c>
    </row>
    <row r="159" spans="1:12" s="60" customFormat="1" ht="18" customHeight="1">
      <c r="A159" s="10" t="s">
        <v>491</v>
      </c>
      <c r="B159" s="156" t="s">
        <v>409</v>
      </c>
      <c r="C159" s="204">
        <f>Planilha!E159</f>
        <v>0</v>
      </c>
      <c r="D159" s="204">
        <f>Planilha!F159</f>
        <v>0</v>
      </c>
      <c r="E159" s="79">
        <f>Planilha!G159*(1+Planilha!H159)</f>
        <v>0</v>
      </c>
      <c r="F159" s="297"/>
      <c r="G159" s="297"/>
      <c r="H159" s="297"/>
      <c r="I159" s="297"/>
      <c r="J159" s="297"/>
      <c r="K159" s="297"/>
      <c r="L159" s="81">
        <f t="shared" si="5"/>
        <v>0</v>
      </c>
    </row>
    <row r="160" spans="1:12" s="60" customFormat="1" ht="18" customHeight="1">
      <c r="A160" s="10" t="s">
        <v>492</v>
      </c>
      <c r="B160" s="156" t="s">
        <v>410</v>
      </c>
      <c r="C160" s="204">
        <f>Planilha!E160</f>
        <v>0</v>
      </c>
      <c r="D160" s="204">
        <f>Planilha!F160</f>
        <v>0</v>
      </c>
      <c r="E160" s="79">
        <f>Planilha!G160*(1+Planilha!H160)</f>
        <v>0</v>
      </c>
      <c r="F160" s="297"/>
      <c r="G160" s="297"/>
      <c r="H160" s="297"/>
      <c r="I160" s="297"/>
      <c r="J160" s="297"/>
      <c r="K160" s="297"/>
      <c r="L160" s="81">
        <f t="shared" si="5"/>
        <v>0</v>
      </c>
    </row>
    <row r="161" spans="1:12" s="60" customFormat="1" ht="18" customHeight="1">
      <c r="A161" s="10" t="s">
        <v>493</v>
      </c>
      <c r="B161" s="156" t="s">
        <v>411</v>
      </c>
      <c r="C161" s="204">
        <f>Planilha!E161</f>
        <v>0</v>
      </c>
      <c r="D161" s="204">
        <f>Planilha!F161</f>
        <v>0</v>
      </c>
      <c r="E161" s="79">
        <f>Planilha!G161*(1+Planilha!H161)</f>
        <v>0</v>
      </c>
      <c r="F161" s="297"/>
      <c r="G161" s="297"/>
      <c r="H161" s="297"/>
      <c r="I161" s="297"/>
      <c r="J161" s="297"/>
      <c r="K161" s="297"/>
      <c r="L161" s="81">
        <f t="shared" si="5"/>
        <v>0</v>
      </c>
    </row>
    <row r="162" spans="1:12" s="60" customFormat="1" ht="18" customHeight="1">
      <c r="A162" s="10" t="s">
        <v>494</v>
      </c>
      <c r="B162" s="156" t="s">
        <v>412</v>
      </c>
      <c r="C162" s="204">
        <f>Planilha!E162</f>
        <v>0</v>
      </c>
      <c r="D162" s="204">
        <f>Planilha!F162</f>
        <v>0</v>
      </c>
      <c r="E162" s="79">
        <f>Planilha!G162*(1+Planilha!H162)</f>
        <v>0</v>
      </c>
      <c r="F162" s="297"/>
      <c r="G162" s="297"/>
      <c r="H162" s="297"/>
      <c r="I162" s="297"/>
      <c r="J162" s="297"/>
      <c r="K162" s="297"/>
      <c r="L162" s="81">
        <f t="shared" si="5"/>
        <v>0</v>
      </c>
    </row>
    <row r="163" spans="1:12" s="60" customFormat="1" ht="18" customHeight="1">
      <c r="A163" s="10" t="s">
        <v>495</v>
      </c>
      <c r="B163" s="156" t="s">
        <v>413</v>
      </c>
      <c r="C163" s="204">
        <f>Planilha!E163</f>
        <v>0</v>
      </c>
      <c r="D163" s="204">
        <f>Planilha!F163</f>
        <v>0</v>
      </c>
      <c r="E163" s="79">
        <f>Planilha!G163*(1+Planilha!H163)</f>
        <v>0</v>
      </c>
      <c r="F163" s="297"/>
      <c r="G163" s="297"/>
      <c r="H163" s="297"/>
      <c r="I163" s="297"/>
      <c r="J163" s="297"/>
      <c r="K163" s="297"/>
      <c r="L163" s="81">
        <f t="shared" si="5"/>
        <v>0</v>
      </c>
    </row>
    <row r="164" spans="1:12" s="60" customFormat="1" ht="18" customHeight="1">
      <c r="A164" s="10" t="s">
        <v>496</v>
      </c>
      <c r="B164" s="157" t="s">
        <v>414</v>
      </c>
      <c r="C164" s="204">
        <f>Planilha!E164</f>
        <v>0</v>
      </c>
      <c r="D164" s="204">
        <f>Planilha!F164</f>
        <v>0</v>
      </c>
      <c r="E164" s="79">
        <f>Planilha!G164*(1+Planilha!H164)</f>
        <v>0</v>
      </c>
      <c r="F164" s="297"/>
      <c r="G164" s="297"/>
      <c r="H164" s="297"/>
      <c r="I164" s="297"/>
      <c r="J164" s="297"/>
      <c r="K164" s="297"/>
      <c r="L164" s="81">
        <f t="shared" si="5"/>
        <v>0</v>
      </c>
    </row>
    <row r="165" spans="1:12" s="60" customFormat="1" ht="18" customHeight="1">
      <c r="A165" s="10" t="s">
        <v>497</v>
      </c>
      <c r="B165" s="156" t="s">
        <v>415</v>
      </c>
      <c r="C165" s="204">
        <f>Planilha!E165</f>
        <v>0</v>
      </c>
      <c r="D165" s="204">
        <f>Planilha!F165</f>
        <v>0</v>
      </c>
      <c r="E165" s="79">
        <f>Planilha!G165*(1+Planilha!H165)</f>
        <v>0</v>
      </c>
      <c r="F165" s="297"/>
      <c r="G165" s="297"/>
      <c r="H165" s="297"/>
      <c r="I165" s="297"/>
      <c r="J165" s="297"/>
      <c r="K165" s="297"/>
      <c r="L165" s="81">
        <f t="shared" si="5"/>
        <v>0</v>
      </c>
    </row>
    <row r="166" spans="1:12" s="60" customFormat="1" ht="18" customHeight="1">
      <c r="A166" s="10" t="s">
        <v>498</v>
      </c>
      <c r="B166" s="156" t="s">
        <v>416</v>
      </c>
      <c r="C166" s="204">
        <f>Planilha!E166</f>
        <v>0</v>
      </c>
      <c r="D166" s="204">
        <f>Planilha!F166</f>
        <v>0</v>
      </c>
      <c r="E166" s="79">
        <f>Planilha!G166*(1+Planilha!H166)</f>
        <v>0</v>
      </c>
      <c r="F166" s="297"/>
      <c r="G166" s="297"/>
      <c r="H166" s="297"/>
      <c r="I166" s="297"/>
      <c r="J166" s="297"/>
      <c r="K166" s="297"/>
      <c r="L166" s="81">
        <f t="shared" si="5"/>
        <v>0</v>
      </c>
    </row>
    <row r="167" spans="1:12" s="60" customFormat="1" ht="18" customHeight="1">
      <c r="A167" s="10" t="s">
        <v>499</v>
      </c>
      <c r="B167" s="156" t="s">
        <v>417</v>
      </c>
      <c r="C167" s="204">
        <f>Planilha!E167</f>
        <v>0</v>
      </c>
      <c r="D167" s="204">
        <f>Planilha!F167</f>
        <v>0</v>
      </c>
      <c r="E167" s="79">
        <f>Planilha!G167*(1+Planilha!H167)</f>
        <v>0</v>
      </c>
      <c r="F167" s="297"/>
      <c r="G167" s="297"/>
      <c r="H167" s="297"/>
      <c r="I167" s="297"/>
      <c r="J167" s="297"/>
      <c r="K167" s="297"/>
      <c r="L167" s="81">
        <f t="shared" si="5"/>
        <v>0</v>
      </c>
    </row>
    <row r="168" spans="1:12" s="60" customFormat="1" ht="18" customHeight="1">
      <c r="A168" s="10" t="s">
        <v>500</v>
      </c>
      <c r="B168" s="156" t="s">
        <v>418</v>
      </c>
      <c r="C168" s="204">
        <f>Planilha!E168</f>
        <v>0</v>
      </c>
      <c r="D168" s="204">
        <f>Planilha!F168</f>
        <v>0</v>
      </c>
      <c r="E168" s="79">
        <f>Planilha!G168*(1+Planilha!H168)</f>
        <v>0</v>
      </c>
      <c r="F168" s="297"/>
      <c r="G168" s="297"/>
      <c r="H168" s="297"/>
      <c r="I168" s="297"/>
      <c r="J168" s="297"/>
      <c r="K168" s="297"/>
      <c r="L168" s="81">
        <f t="shared" si="5"/>
        <v>0</v>
      </c>
    </row>
    <row r="169" spans="1:12" s="60" customFormat="1" ht="18" customHeight="1">
      <c r="A169" s="10" t="s">
        <v>501</v>
      </c>
      <c r="B169" s="156" t="s">
        <v>419</v>
      </c>
      <c r="C169" s="204">
        <f>Planilha!E169</f>
        <v>0</v>
      </c>
      <c r="D169" s="204">
        <f>Planilha!F169</f>
        <v>0</v>
      </c>
      <c r="E169" s="79">
        <f>Planilha!G169*(1+Planilha!H169)</f>
        <v>0</v>
      </c>
      <c r="F169" s="297"/>
      <c r="G169" s="297"/>
      <c r="H169" s="297"/>
      <c r="I169" s="297"/>
      <c r="J169" s="297"/>
      <c r="K169" s="297"/>
      <c r="L169" s="81">
        <f t="shared" si="5"/>
        <v>0</v>
      </c>
    </row>
    <row r="170" spans="1:12" s="60" customFormat="1" ht="18" customHeight="1">
      <c r="A170" s="10" t="s">
        <v>502</v>
      </c>
      <c r="B170" s="156" t="s">
        <v>420</v>
      </c>
      <c r="C170" s="204">
        <f>Planilha!E170</f>
        <v>0</v>
      </c>
      <c r="D170" s="204">
        <f>Planilha!F170</f>
        <v>0</v>
      </c>
      <c r="E170" s="79">
        <f>Planilha!G170*(1+Planilha!H170)</f>
        <v>0</v>
      </c>
      <c r="F170" s="297"/>
      <c r="G170" s="297"/>
      <c r="H170" s="297"/>
      <c r="I170" s="297"/>
      <c r="J170" s="297"/>
      <c r="K170" s="297"/>
      <c r="L170" s="81">
        <f t="shared" si="5"/>
        <v>0</v>
      </c>
    </row>
    <row r="171" spans="1:12" s="60" customFormat="1" ht="18" customHeight="1">
      <c r="A171" s="10" t="s">
        <v>503</v>
      </c>
      <c r="B171" s="156" t="s">
        <v>421</v>
      </c>
      <c r="C171" s="204">
        <f>Planilha!E171</f>
        <v>0</v>
      </c>
      <c r="D171" s="204">
        <f>Planilha!F171</f>
        <v>0</v>
      </c>
      <c r="E171" s="79">
        <f>Planilha!G171*(1+Planilha!H171)</f>
        <v>0</v>
      </c>
      <c r="F171" s="297"/>
      <c r="G171" s="297"/>
      <c r="H171" s="297"/>
      <c r="I171" s="297"/>
      <c r="J171" s="297"/>
      <c r="K171" s="297"/>
      <c r="L171" s="81">
        <f t="shared" si="5"/>
        <v>0</v>
      </c>
    </row>
    <row r="172" spans="1:12" s="60" customFormat="1" ht="18" customHeight="1">
      <c r="A172" s="10" t="s">
        <v>504</v>
      </c>
      <c r="B172" s="156" t="s">
        <v>422</v>
      </c>
      <c r="C172" s="204">
        <f>Planilha!E172</f>
        <v>0</v>
      </c>
      <c r="D172" s="204">
        <f>Planilha!F172</f>
        <v>0</v>
      </c>
      <c r="E172" s="79">
        <f>Planilha!G172*(1+Planilha!H172)</f>
        <v>0</v>
      </c>
      <c r="F172" s="297"/>
      <c r="G172" s="297"/>
      <c r="H172" s="297"/>
      <c r="I172" s="297"/>
      <c r="J172" s="297"/>
      <c r="K172" s="297"/>
      <c r="L172" s="81">
        <f t="shared" si="5"/>
        <v>0</v>
      </c>
    </row>
    <row r="173" spans="1:12" s="60" customFormat="1" ht="18" customHeight="1">
      <c r="A173" s="10" t="s">
        <v>505</v>
      </c>
      <c r="B173" s="157" t="s">
        <v>423</v>
      </c>
      <c r="C173" s="204">
        <f>Planilha!E173</f>
        <v>0</v>
      </c>
      <c r="D173" s="204">
        <f>Planilha!F173</f>
        <v>0</v>
      </c>
      <c r="E173" s="79">
        <f>Planilha!G173*(1+Planilha!H173)</f>
        <v>0</v>
      </c>
      <c r="F173" s="297"/>
      <c r="G173" s="297"/>
      <c r="H173" s="297"/>
      <c r="I173" s="297"/>
      <c r="J173" s="297"/>
      <c r="K173" s="297"/>
      <c r="L173" s="81">
        <f t="shared" si="5"/>
        <v>0</v>
      </c>
    </row>
    <row r="174" spans="1:12" s="60" customFormat="1" ht="18" customHeight="1">
      <c r="A174" s="10" t="s">
        <v>506</v>
      </c>
      <c r="B174" s="157" t="s">
        <v>424</v>
      </c>
      <c r="C174" s="204">
        <f>Planilha!E174</f>
        <v>0</v>
      </c>
      <c r="D174" s="204">
        <f>Planilha!F174</f>
        <v>0</v>
      </c>
      <c r="E174" s="79">
        <f>Planilha!G174*(1+Planilha!H174)</f>
        <v>0</v>
      </c>
      <c r="F174" s="297"/>
      <c r="G174" s="297"/>
      <c r="H174" s="297"/>
      <c r="I174" s="297"/>
      <c r="J174" s="297"/>
      <c r="K174" s="297"/>
      <c r="L174" s="81">
        <f t="shared" si="5"/>
        <v>0</v>
      </c>
    </row>
    <row r="175" spans="1:12" s="60" customFormat="1" ht="18" customHeight="1">
      <c r="A175" s="10" t="s">
        <v>507</v>
      </c>
      <c r="B175" s="157" t="s">
        <v>425</v>
      </c>
      <c r="C175" s="204">
        <f>Planilha!E175</f>
        <v>0</v>
      </c>
      <c r="D175" s="204">
        <f>Planilha!F175</f>
        <v>0</v>
      </c>
      <c r="E175" s="79">
        <f>Planilha!G175*(1+Planilha!H175)</f>
        <v>0</v>
      </c>
      <c r="F175" s="297"/>
      <c r="G175" s="297"/>
      <c r="H175" s="297"/>
      <c r="I175" s="297"/>
      <c r="J175" s="297"/>
      <c r="K175" s="297"/>
      <c r="L175" s="81">
        <f t="shared" si="5"/>
        <v>0</v>
      </c>
    </row>
    <row r="176" spans="1:12" s="60" customFormat="1" ht="18" customHeight="1">
      <c r="A176" s="10" t="s">
        <v>508</v>
      </c>
      <c r="B176" s="157" t="s">
        <v>426</v>
      </c>
      <c r="C176" s="204">
        <f>Planilha!E176</f>
        <v>0</v>
      </c>
      <c r="D176" s="204">
        <f>Planilha!F176</f>
        <v>0</v>
      </c>
      <c r="E176" s="79">
        <f>Planilha!G176*(1+Planilha!H176)</f>
        <v>0</v>
      </c>
      <c r="F176" s="297"/>
      <c r="G176" s="297"/>
      <c r="H176" s="297"/>
      <c r="I176" s="297"/>
      <c r="J176" s="297"/>
      <c r="K176" s="297"/>
      <c r="L176" s="81">
        <f t="shared" si="5"/>
        <v>0</v>
      </c>
    </row>
    <row r="177" spans="1:12" s="60" customFormat="1" ht="18" customHeight="1">
      <c r="A177" s="10" t="s">
        <v>509</v>
      </c>
      <c r="B177" s="157" t="s">
        <v>427</v>
      </c>
      <c r="C177" s="204">
        <f>Planilha!E177</f>
        <v>0</v>
      </c>
      <c r="D177" s="204">
        <f>Planilha!F177</f>
        <v>0</v>
      </c>
      <c r="E177" s="79">
        <f>Planilha!G177*(1+Planilha!H177)</f>
        <v>0</v>
      </c>
      <c r="F177" s="297"/>
      <c r="G177" s="297"/>
      <c r="H177" s="297"/>
      <c r="I177" s="297"/>
      <c r="J177" s="297"/>
      <c r="K177" s="297"/>
      <c r="L177" s="81">
        <f>K177+J177+I177+H177+G177+F177</f>
        <v>0</v>
      </c>
    </row>
    <row r="178" spans="1:12" s="60" customFormat="1" ht="18" customHeight="1">
      <c r="A178" s="10" t="s">
        <v>510</v>
      </c>
      <c r="B178" s="157" t="s">
        <v>428</v>
      </c>
      <c r="C178" s="204">
        <f>Planilha!E178</f>
        <v>0</v>
      </c>
      <c r="D178" s="204">
        <f>Planilha!F178</f>
        <v>0</v>
      </c>
      <c r="E178" s="79">
        <f>Planilha!G178*(1+Planilha!H178)</f>
        <v>0</v>
      </c>
      <c r="F178" s="297"/>
      <c r="G178" s="297"/>
      <c r="H178" s="297"/>
      <c r="I178" s="297"/>
      <c r="J178" s="297"/>
      <c r="K178" s="297"/>
      <c r="L178" s="81">
        <f>K178+J178+I178+H178+G178+F178</f>
        <v>0</v>
      </c>
    </row>
    <row r="179" spans="1:12" s="60" customFormat="1" ht="18" customHeight="1">
      <c r="A179" s="10" t="s">
        <v>511</v>
      </c>
      <c r="B179" s="156" t="s">
        <v>429</v>
      </c>
      <c r="C179" s="204">
        <f>Planilha!E179</f>
        <v>0</v>
      </c>
      <c r="D179" s="204">
        <f>Planilha!F179</f>
        <v>0</v>
      </c>
      <c r="E179" s="79">
        <f>Planilha!G179*(1+Planilha!H179)</f>
        <v>0</v>
      </c>
      <c r="F179" s="297"/>
      <c r="G179" s="297"/>
      <c r="H179" s="297"/>
      <c r="I179" s="297"/>
      <c r="J179" s="297"/>
      <c r="K179" s="297"/>
      <c r="L179" s="81">
        <f>K179+J179+I179+H179+G179+F179</f>
        <v>0</v>
      </c>
    </row>
    <row r="180" spans="1:12" s="60" customFormat="1" ht="18" customHeight="1">
      <c r="A180" s="10" t="s">
        <v>512</v>
      </c>
      <c r="B180" s="156" t="s">
        <v>430</v>
      </c>
      <c r="C180" s="204">
        <f>Planilha!E180</f>
        <v>0</v>
      </c>
      <c r="D180" s="204">
        <f>Planilha!F180</f>
        <v>0</v>
      </c>
      <c r="E180" s="79">
        <f>Planilha!G180*(1+Planilha!H180)</f>
        <v>0</v>
      </c>
      <c r="F180" s="297"/>
      <c r="G180" s="297"/>
      <c r="H180" s="297"/>
      <c r="I180" s="297"/>
      <c r="J180" s="297"/>
      <c r="K180" s="297"/>
      <c r="L180" s="81">
        <f>K180+J180+I180+H180+G180+F180</f>
        <v>0</v>
      </c>
    </row>
    <row r="181" spans="1:12" s="60" customFormat="1" ht="18" customHeight="1">
      <c r="A181" s="10" t="s">
        <v>513</v>
      </c>
      <c r="B181" s="144" t="s">
        <v>431</v>
      </c>
      <c r="C181" s="204">
        <f>Planilha!E181</f>
        <v>0</v>
      </c>
      <c r="D181" s="204">
        <f>Planilha!F181</f>
        <v>0</v>
      </c>
      <c r="E181" s="79">
        <f>Planilha!G181*(1+Planilha!H181)</f>
        <v>0</v>
      </c>
      <c r="F181" s="297"/>
      <c r="G181" s="297"/>
      <c r="H181" s="297"/>
      <c r="I181" s="297"/>
      <c r="J181" s="297"/>
      <c r="K181" s="297"/>
      <c r="L181" s="81">
        <f>K181+J181+I181+H181+G181+F181</f>
        <v>0</v>
      </c>
    </row>
    <row r="182" spans="1:12" s="60" customFormat="1" ht="18" customHeight="1">
      <c r="A182" s="9"/>
      <c r="B182" s="44" t="s">
        <v>433</v>
      </c>
      <c r="C182" s="204"/>
      <c r="D182" s="204"/>
      <c r="E182" s="204"/>
      <c r="F182" s="205"/>
      <c r="G182" s="205"/>
      <c r="H182" s="205"/>
      <c r="I182" s="205"/>
      <c r="J182" s="205"/>
      <c r="K182" s="205"/>
      <c r="L182" s="203"/>
    </row>
    <row r="183" spans="1:12" s="60" customFormat="1" ht="18" customHeight="1">
      <c r="A183" s="10" t="s">
        <v>514</v>
      </c>
      <c r="B183" s="156" t="s">
        <v>363</v>
      </c>
      <c r="C183" s="204">
        <f>Planilha!E183</f>
        <v>0</v>
      </c>
      <c r="D183" s="204">
        <f>Planilha!F183</f>
        <v>0</v>
      </c>
      <c r="E183" s="79">
        <f>Planilha!G183*(1+Planilha!H183)</f>
        <v>0</v>
      </c>
      <c r="F183" s="297"/>
      <c r="G183" s="297"/>
      <c r="H183" s="297"/>
      <c r="I183" s="297"/>
      <c r="J183" s="297"/>
      <c r="K183" s="297"/>
      <c r="L183" s="81">
        <f aca="true" t="shared" si="6" ref="L183:L211">K183+J183+I183+H183+G183+F183</f>
        <v>0</v>
      </c>
    </row>
    <row r="184" spans="1:12" s="60" customFormat="1" ht="18" customHeight="1">
      <c r="A184" s="10" t="s">
        <v>515</v>
      </c>
      <c r="B184" s="156" t="s">
        <v>364</v>
      </c>
      <c r="C184" s="204">
        <f>Planilha!E184</f>
        <v>0</v>
      </c>
      <c r="D184" s="204">
        <f>Planilha!F184</f>
        <v>0</v>
      </c>
      <c r="E184" s="79">
        <f>Planilha!G184*(1+Planilha!H184)</f>
        <v>0</v>
      </c>
      <c r="F184" s="297"/>
      <c r="G184" s="297"/>
      <c r="H184" s="297"/>
      <c r="I184" s="297"/>
      <c r="J184" s="297"/>
      <c r="K184" s="297"/>
      <c r="L184" s="81">
        <f t="shared" si="6"/>
        <v>0</v>
      </c>
    </row>
    <row r="185" spans="1:12" s="60" customFormat="1" ht="18" customHeight="1">
      <c r="A185" s="10" t="s">
        <v>516</v>
      </c>
      <c r="B185" s="156" t="s">
        <v>365</v>
      </c>
      <c r="C185" s="204">
        <f>Planilha!E185</f>
        <v>0</v>
      </c>
      <c r="D185" s="204">
        <f>Planilha!F185</f>
        <v>0</v>
      </c>
      <c r="E185" s="79">
        <f>Planilha!G185*(1+Planilha!H185)</f>
        <v>0</v>
      </c>
      <c r="F185" s="297"/>
      <c r="G185" s="297"/>
      <c r="H185" s="297"/>
      <c r="I185" s="297"/>
      <c r="J185" s="297"/>
      <c r="K185" s="297"/>
      <c r="L185" s="81">
        <f t="shared" si="6"/>
        <v>0</v>
      </c>
    </row>
    <row r="186" spans="1:12" s="60" customFormat="1" ht="18" customHeight="1">
      <c r="A186" s="10" t="s">
        <v>517</v>
      </c>
      <c r="B186" s="156" t="s">
        <v>434</v>
      </c>
      <c r="C186" s="204">
        <f>Planilha!E186</f>
        <v>0</v>
      </c>
      <c r="D186" s="204">
        <f>Planilha!F186</f>
        <v>0</v>
      </c>
      <c r="E186" s="79">
        <f>Planilha!G186*(1+Planilha!H186)</f>
        <v>0</v>
      </c>
      <c r="F186" s="297"/>
      <c r="G186" s="297"/>
      <c r="H186" s="297"/>
      <c r="I186" s="297"/>
      <c r="J186" s="297"/>
      <c r="K186" s="297"/>
      <c r="L186" s="81">
        <f t="shared" si="6"/>
        <v>0</v>
      </c>
    </row>
    <row r="187" spans="1:12" s="60" customFormat="1" ht="18" customHeight="1">
      <c r="A187" s="10" t="s">
        <v>518</v>
      </c>
      <c r="B187" s="156" t="s">
        <v>435</v>
      </c>
      <c r="C187" s="204">
        <f>Planilha!E187</f>
        <v>0</v>
      </c>
      <c r="D187" s="204">
        <f>Planilha!F187</f>
        <v>0</v>
      </c>
      <c r="E187" s="79">
        <f>Planilha!G187*(1+Planilha!H187)</f>
        <v>0</v>
      </c>
      <c r="F187" s="297"/>
      <c r="G187" s="297"/>
      <c r="H187" s="297"/>
      <c r="I187" s="297"/>
      <c r="J187" s="297"/>
      <c r="K187" s="297"/>
      <c r="L187" s="81">
        <f t="shared" si="6"/>
        <v>0</v>
      </c>
    </row>
    <row r="188" spans="1:12" s="60" customFormat="1" ht="18" customHeight="1" thickBot="1">
      <c r="A188" s="64" t="s">
        <v>519</v>
      </c>
      <c r="B188" s="187" t="s">
        <v>436</v>
      </c>
      <c r="C188" s="114">
        <f>Planilha!E188</f>
        <v>0</v>
      </c>
      <c r="D188" s="114">
        <f>Planilha!F188</f>
        <v>0</v>
      </c>
      <c r="E188" s="115">
        <f>Planilha!G188*(1+Planilha!H188)</f>
        <v>0</v>
      </c>
      <c r="F188" s="298"/>
      <c r="G188" s="298"/>
      <c r="H188" s="298"/>
      <c r="I188" s="298"/>
      <c r="J188" s="298"/>
      <c r="K188" s="298"/>
      <c r="L188" s="116">
        <f t="shared" si="6"/>
        <v>0</v>
      </c>
    </row>
    <row r="189" spans="1:12" s="60" customFormat="1" ht="18" customHeight="1" thickTop="1">
      <c r="A189" s="111" t="s">
        <v>520</v>
      </c>
      <c r="B189" s="190" t="s">
        <v>437</v>
      </c>
      <c r="C189" s="117">
        <f>Planilha!E189</f>
        <v>0</v>
      </c>
      <c r="D189" s="117">
        <f>Planilha!F189</f>
        <v>0</v>
      </c>
      <c r="E189" s="118">
        <f>Planilha!G189*(1+Planilha!H189)</f>
        <v>0</v>
      </c>
      <c r="F189" s="299"/>
      <c r="G189" s="299"/>
      <c r="H189" s="299"/>
      <c r="I189" s="299"/>
      <c r="J189" s="299"/>
      <c r="K189" s="299"/>
      <c r="L189" s="119">
        <f t="shared" si="6"/>
        <v>0</v>
      </c>
    </row>
    <row r="190" spans="1:12" s="60" customFormat="1" ht="18" customHeight="1">
      <c r="A190" s="10" t="s">
        <v>521</v>
      </c>
      <c r="B190" s="156" t="s">
        <v>438</v>
      </c>
      <c r="C190" s="204">
        <f>Planilha!E190</f>
        <v>0</v>
      </c>
      <c r="D190" s="204">
        <f>Planilha!F190</f>
        <v>0</v>
      </c>
      <c r="E190" s="79">
        <f>Planilha!G190*(1+Planilha!H190)</f>
        <v>0</v>
      </c>
      <c r="F190" s="297"/>
      <c r="G190" s="297"/>
      <c r="H190" s="297"/>
      <c r="I190" s="297"/>
      <c r="J190" s="297"/>
      <c r="K190" s="297"/>
      <c r="L190" s="81">
        <f t="shared" si="6"/>
        <v>0</v>
      </c>
    </row>
    <row r="191" spans="1:12" s="60" customFormat="1" ht="18" customHeight="1">
      <c r="A191" s="10" t="s">
        <v>522</v>
      </c>
      <c r="B191" s="156" t="s">
        <v>439</v>
      </c>
      <c r="C191" s="87">
        <f>Planilha!E191</f>
        <v>0</v>
      </c>
      <c r="D191" s="87">
        <f>Planilha!F191</f>
        <v>0</v>
      </c>
      <c r="E191" s="79">
        <f>Planilha!G191*(1+Planilha!H191)</f>
        <v>0</v>
      </c>
      <c r="F191" s="300"/>
      <c r="G191" s="300"/>
      <c r="H191" s="300"/>
      <c r="I191" s="300"/>
      <c r="J191" s="300"/>
      <c r="K191" s="300"/>
      <c r="L191" s="81">
        <f t="shared" si="6"/>
        <v>0</v>
      </c>
    </row>
    <row r="192" spans="1:12" s="60" customFormat="1" ht="18" customHeight="1">
      <c r="A192" s="10" t="s">
        <v>523</v>
      </c>
      <c r="B192" s="156" t="s">
        <v>440</v>
      </c>
      <c r="C192" s="87">
        <f>Planilha!E192</f>
        <v>0</v>
      </c>
      <c r="D192" s="87">
        <f>Planilha!F192</f>
        <v>0</v>
      </c>
      <c r="E192" s="79">
        <f>Planilha!G192*(1+Planilha!H192)</f>
        <v>0</v>
      </c>
      <c r="F192" s="300"/>
      <c r="G192" s="300"/>
      <c r="H192" s="300"/>
      <c r="I192" s="300"/>
      <c r="J192" s="300"/>
      <c r="K192" s="300"/>
      <c r="L192" s="81">
        <f t="shared" si="6"/>
        <v>0</v>
      </c>
    </row>
    <row r="193" spans="1:12" s="60" customFormat="1" ht="18" customHeight="1">
      <c r="A193" s="10" t="s">
        <v>524</v>
      </c>
      <c r="B193" s="156" t="s">
        <v>441</v>
      </c>
      <c r="C193" s="204">
        <f>Planilha!E193</f>
        <v>0</v>
      </c>
      <c r="D193" s="204">
        <f>Planilha!F193</f>
        <v>0</v>
      </c>
      <c r="E193" s="79">
        <f>Planilha!G193*(1+Planilha!H193)</f>
        <v>0</v>
      </c>
      <c r="F193" s="297"/>
      <c r="G193" s="297"/>
      <c r="H193" s="297"/>
      <c r="I193" s="297"/>
      <c r="J193" s="297"/>
      <c r="K193" s="297"/>
      <c r="L193" s="81">
        <f t="shared" si="6"/>
        <v>0</v>
      </c>
    </row>
    <row r="194" spans="1:12" s="60" customFormat="1" ht="18" customHeight="1">
      <c r="A194" s="10" t="s">
        <v>525</v>
      </c>
      <c r="B194" s="156" t="s">
        <v>443</v>
      </c>
      <c r="C194" s="204">
        <f>Planilha!E194</f>
        <v>0</v>
      </c>
      <c r="D194" s="204">
        <f>Planilha!F194</f>
        <v>0</v>
      </c>
      <c r="E194" s="79">
        <f>Planilha!G194*(1+Planilha!H194)</f>
        <v>0</v>
      </c>
      <c r="F194" s="297"/>
      <c r="G194" s="297"/>
      <c r="H194" s="297"/>
      <c r="I194" s="297"/>
      <c r="J194" s="297"/>
      <c r="K194" s="297"/>
      <c r="L194" s="81">
        <f t="shared" si="6"/>
        <v>0</v>
      </c>
    </row>
    <row r="195" spans="1:12" s="60" customFormat="1" ht="18" customHeight="1">
      <c r="A195" s="10" t="s">
        <v>526</v>
      </c>
      <c r="B195" s="156" t="s">
        <v>444</v>
      </c>
      <c r="C195" s="204">
        <f>Planilha!E195</f>
        <v>0</v>
      </c>
      <c r="D195" s="204">
        <f>Planilha!F195</f>
        <v>0</v>
      </c>
      <c r="E195" s="79">
        <f>Planilha!G195*(1+Planilha!H195)</f>
        <v>0</v>
      </c>
      <c r="F195" s="297"/>
      <c r="G195" s="297"/>
      <c r="H195" s="297"/>
      <c r="I195" s="297"/>
      <c r="J195" s="297"/>
      <c r="K195" s="297"/>
      <c r="L195" s="81">
        <f t="shared" si="6"/>
        <v>0</v>
      </c>
    </row>
    <row r="196" spans="1:12" s="60" customFormat="1" ht="18" customHeight="1">
      <c r="A196" s="10" t="s">
        <v>527</v>
      </c>
      <c r="B196" s="156" t="s">
        <v>445</v>
      </c>
      <c r="C196" s="204">
        <f>Planilha!E196</f>
        <v>0</v>
      </c>
      <c r="D196" s="204">
        <f>Planilha!F196</f>
        <v>0</v>
      </c>
      <c r="E196" s="79">
        <f>Planilha!G196*(1+Planilha!H196)</f>
        <v>0</v>
      </c>
      <c r="F196" s="297"/>
      <c r="G196" s="297"/>
      <c r="H196" s="297"/>
      <c r="I196" s="297"/>
      <c r="J196" s="297"/>
      <c r="K196" s="297"/>
      <c r="L196" s="81">
        <f t="shared" si="6"/>
        <v>0</v>
      </c>
    </row>
    <row r="197" spans="1:12" s="60" customFormat="1" ht="18" customHeight="1">
      <c r="A197" s="10" t="s">
        <v>528</v>
      </c>
      <c r="B197" s="156" t="s">
        <v>409</v>
      </c>
      <c r="C197" s="204">
        <f>Planilha!E197</f>
        <v>0</v>
      </c>
      <c r="D197" s="204">
        <f>Planilha!F197</f>
        <v>0</v>
      </c>
      <c r="E197" s="79">
        <f>Planilha!G197*(1+Planilha!H197)</f>
        <v>0</v>
      </c>
      <c r="F197" s="297"/>
      <c r="G197" s="297"/>
      <c r="H197" s="297"/>
      <c r="I197" s="297"/>
      <c r="J197" s="297"/>
      <c r="K197" s="297"/>
      <c r="L197" s="81">
        <f t="shared" si="6"/>
        <v>0</v>
      </c>
    </row>
    <row r="198" spans="1:12" s="60" customFormat="1" ht="18" customHeight="1">
      <c r="A198" s="10" t="s">
        <v>529</v>
      </c>
      <c r="B198" s="156" t="s">
        <v>410</v>
      </c>
      <c r="C198" s="204">
        <f>Planilha!E198</f>
        <v>0</v>
      </c>
      <c r="D198" s="204">
        <f>Planilha!F198</f>
        <v>0</v>
      </c>
      <c r="E198" s="79">
        <f>Planilha!G198*(1+Planilha!H198)</f>
        <v>0</v>
      </c>
      <c r="F198" s="297"/>
      <c r="G198" s="297"/>
      <c r="H198" s="297"/>
      <c r="I198" s="297"/>
      <c r="J198" s="297"/>
      <c r="K198" s="297"/>
      <c r="L198" s="81">
        <f t="shared" si="6"/>
        <v>0</v>
      </c>
    </row>
    <row r="199" spans="1:12" s="60" customFormat="1" ht="18" customHeight="1">
      <c r="A199" s="10" t="s">
        <v>530</v>
      </c>
      <c r="B199" s="156" t="s">
        <v>411</v>
      </c>
      <c r="C199" s="204">
        <f>Planilha!E199</f>
        <v>0</v>
      </c>
      <c r="D199" s="204">
        <f>Planilha!F199</f>
        <v>0</v>
      </c>
      <c r="E199" s="79">
        <f>Planilha!G199*(1+Planilha!H199)</f>
        <v>0</v>
      </c>
      <c r="F199" s="297"/>
      <c r="G199" s="297"/>
      <c r="H199" s="297"/>
      <c r="I199" s="297"/>
      <c r="J199" s="297"/>
      <c r="K199" s="297"/>
      <c r="L199" s="81">
        <f t="shared" si="6"/>
        <v>0</v>
      </c>
    </row>
    <row r="200" spans="1:12" s="60" customFormat="1" ht="18" customHeight="1">
      <c r="A200" s="10" t="s">
        <v>531</v>
      </c>
      <c r="B200" s="156" t="s">
        <v>446</v>
      </c>
      <c r="C200" s="204">
        <f>Planilha!E200</f>
        <v>0</v>
      </c>
      <c r="D200" s="204">
        <f>Planilha!F200</f>
        <v>0</v>
      </c>
      <c r="E200" s="79">
        <f>Planilha!G200*(1+Planilha!H200)</f>
        <v>0</v>
      </c>
      <c r="F200" s="297"/>
      <c r="G200" s="297"/>
      <c r="H200" s="297"/>
      <c r="I200" s="297"/>
      <c r="J200" s="297"/>
      <c r="K200" s="297"/>
      <c r="L200" s="81">
        <f t="shared" si="6"/>
        <v>0</v>
      </c>
    </row>
    <row r="201" spans="1:12" s="60" customFormat="1" ht="18" customHeight="1">
      <c r="A201" s="10" t="s">
        <v>532</v>
      </c>
      <c r="B201" s="156" t="s">
        <v>415</v>
      </c>
      <c r="C201" s="204">
        <f>Planilha!E201</f>
        <v>0</v>
      </c>
      <c r="D201" s="204">
        <f>Planilha!F201</f>
        <v>0</v>
      </c>
      <c r="E201" s="79">
        <f>Planilha!G201*(1+Planilha!H201)</f>
        <v>0</v>
      </c>
      <c r="F201" s="297"/>
      <c r="G201" s="297"/>
      <c r="H201" s="297"/>
      <c r="I201" s="297"/>
      <c r="J201" s="297"/>
      <c r="K201" s="297"/>
      <c r="L201" s="81">
        <f t="shared" si="6"/>
        <v>0</v>
      </c>
    </row>
    <row r="202" spans="1:12" s="60" customFormat="1" ht="18" customHeight="1">
      <c r="A202" s="10" t="s">
        <v>533</v>
      </c>
      <c r="B202" s="156" t="s">
        <v>416</v>
      </c>
      <c r="C202" s="204">
        <f>Planilha!E202</f>
        <v>0</v>
      </c>
      <c r="D202" s="204">
        <f>Planilha!F202</f>
        <v>0</v>
      </c>
      <c r="E202" s="79">
        <f>Planilha!G202*(1+Planilha!H202)</f>
        <v>0</v>
      </c>
      <c r="F202" s="297"/>
      <c r="G202" s="297"/>
      <c r="H202" s="297"/>
      <c r="I202" s="297"/>
      <c r="J202" s="297"/>
      <c r="K202" s="297"/>
      <c r="L202" s="81">
        <f t="shared" si="6"/>
        <v>0</v>
      </c>
    </row>
    <row r="203" spans="1:12" s="60" customFormat="1" ht="18" customHeight="1">
      <c r="A203" s="10" t="s">
        <v>534</v>
      </c>
      <c r="B203" s="156" t="s">
        <v>447</v>
      </c>
      <c r="C203" s="204">
        <f>Planilha!E203</f>
        <v>0</v>
      </c>
      <c r="D203" s="204">
        <f>Planilha!F203</f>
        <v>0</v>
      </c>
      <c r="E203" s="79">
        <f>Planilha!G203*(1+Planilha!H203)</f>
        <v>0</v>
      </c>
      <c r="F203" s="297"/>
      <c r="G203" s="297"/>
      <c r="H203" s="297"/>
      <c r="I203" s="297"/>
      <c r="J203" s="297"/>
      <c r="K203" s="297"/>
      <c r="L203" s="81">
        <f t="shared" si="6"/>
        <v>0</v>
      </c>
    </row>
    <row r="204" spans="1:12" s="60" customFormat="1" ht="18" customHeight="1">
      <c r="A204" s="10" t="s">
        <v>535</v>
      </c>
      <c r="B204" s="156" t="s">
        <v>418</v>
      </c>
      <c r="C204" s="204">
        <f>Planilha!E204</f>
        <v>0</v>
      </c>
      <c r="D204" s="204">
        <f>Planilha!F204</f>
        <v>0</v>
      </c>
      <c r="E204" s="79">
        <f>Planilha!G204*(1+Planilha!H204)</f>
        <v>0</v>
      </c>
      <c r="F204" s="297"/>
      <c r="G204" s="297"/>
      <c r="H204" s="297"/>
      <c r="I204" s="297"/>
      <c r="J204" s="297"/>
      <c r="K204" s="297"/>
      <c r="L204" s="81">
        <f t="shared" si="6"/>
        <v>0</v>
      </c>
    </row>
    <row r="205" spans="1:12" s="60" customFormat="1" ht="18" customHeight="1">
      <c r="A205" s="10" t="s">
        <v>536</v>
      </c>
      <c r="B205" s="156" t="s">
        <v>419</v>
      </c>
      <c r="C205" s="204">
        <f>Planilha!E205</f>
        <v>0</v>
      </c>
      <c r="D205" s="204">
        <f>Planilha!F205</f>
        <v>0</v>
      </c>
      <c r="E205" s="79">
        <f>Planilha!G205*(1+Planilha!H205)</f>
        <v>0</v>
      </c>
      <c r="F205" s="297"/>
      <c r="G205" s="297"/>
      <c r="H205" s="297"/>
      <c r="I205" s="297"/>
      <c r="J205" s="297"/>
      <c r="K205" s="297"/>
      <c r="L205" s="81">
        <f t="shared" si="6"/>
        <v>0</v>
      </c>
    </row>
    <row r="206" spans="1:12" s="60" customFormat="1" ht="18" customHeight="1">
      <c r="A206" s="10" t="s">
        <v>537</v>
      </c>
      <c r="B206" s="165" t="s">
        <v>448</v>
      </c>
      <c r="C206" s="204">
        <f>Planilha!E206</f>
        <v>0</v>
      </c>
      <c r="D206" s="204">
        <f>Planilha!F206</f>
        <v>0</v>
      </c>
      <c r="E206" s="79">
        <f>Planilha!G206*(1+Planilha!H206)</f>
        <v>0</v>
      </c>
      <c r="F206" s="297"/>
      <c r="G206" s="297"/>
      <c r="H206" s="297"/>
      <c r="I206" s="297"/>
      <c r="J206" s="297"/>
      <c r="K206" s="297"/>
      <c r="L206" s="81">
        <f t="shared" si="6"/>
        <v>0</v>
      </c>
    </row>
    <row r="207" spans="1:12" s="60" customFormat="1" ht="18" customHeight="1">
      <c r="A207" s="10" t="s">
        <v>538</v>
      </c>
      <c r="B207" s="156" t="s">
        <v>421</v>
      </c>
      <c r="C207" s="204">
        <f>Planilha!E207</f>
        <v>0</v>
      </c>
      <c r="D207" s="204">
        <f>Planilha!F207</f>
        <v>0</v>
      </c>
      <c r="E207" s="79">
        <f>Planilha!G207*(1+Planilha!H207)</f>
        <v>0</v>
      </c>
      <c r="F207" s="297"/>
      <c r="G207" s="297"/>
      <c r="H207" s="297"/>
      <c r="I207" s="297"/>
      <c r="J207" s="297"/>
      <c r="K207" s="297"/>
      <c r="L207" s="81">
        <f t="shared" si="6"/>
        <v>0</v>
      </c>
    </row>
    <row r="208" spans="1:12" s="60" customFormat="1" ht="18" customHeight="1">
      <c r="A208" s="10" t="s">
        <v>539</v>
      </c>
      <c r="B208" s="165" t="s">
        <v>449</v>
      </c>
      <c r="C208" s="204">
        <f>Planilha!E208</f>
        <v>0</v>
      </c>
      <c r="D208" s="204">
        <f>Planilha!F208</f>
        <v>0</v>
      </c>
      <c r="E208" s="79">
        <f>Planilha!G208*(1+Planilha!H208)</f>
        <v>0</v>
      </c>
      <c r="F208" s="297"/>
      <c r="G208" s="297"/>
      <c r="H208" s="297"/>
      <c r="I208" s="297"/>
      <c r="J208" s="297"/>
      <c r="K208" s="297"/>
      <c r="L208" s="81">
        <f t="shared" si="6"/>
        <v>0</v>
      </c>
    </row>
    <row r="209" spans="1:12" s="60" customFormat="1" ht="18" customHeight="1">
      <c r="A209" s="10" t="s">
        <v>540</v>
      </c>
      <c r="B209" s="156" t="s">
        <v>450</v>
      </c>
      <c r="C209" s="204">
        <f>Planilha!E209</f>
        <v>0</v>
      </c>
      <c r="D209" s="204">
        <f>Planilha!F209</f>
        <v>0</v>
      </c>
      <c r="E209" s="79">
        <f>Planilha!G209*(1+Planilha!H209)</f>
        <v>0</v>
      </c>
      <c r="F209" s="297"/>
      <c r="G209" s="297"/>
      <c r="H209" s="297"/>
      <c r="I209" s="297"/>
      <c r="J209" s="297"/>
      <c r="K209" s="297"/>
      <c r="L209" s="81">
        <f t="shared" si="6"/>
        <v>0</v>
      </c>
    </row>
    <row r="210" spans="1:12" s="60" customFormat="1" ht="18" customHeight="1">
      <c r="A210" s="10" t="s">
        <v>541</v>
      </c>
      <c r="B210" s="166" t="s">
        <v>451</v>
      </c>
      <c r="C210" s="204">
        <f>Planilha!E210</f>
        <v>0</v>
      </c>
      <c r="D210" s="204">
        <f>Planilha!F210</f>
        <v>0</v>
      </c>
      <c r="E210" s="79">
        <f>Planilha!G210*(1+Planilha!H210)</f>
        <v>0</v>
      </c>
      <c r="F210" s="297"/>
      <c r="G210" s="297"/>
      <c r="H210" s="297"/>
      <c r="I210" s="297"/>
      <c r="J210" s="297"/>
      <c r="K210" s="297"/>
      <c r="L210" s="81">
        <f t="shared" si="6"/>
        <v>0</v>
      </c>
    </row>
    <row r="211" spans="1:12" s="60" customFormat="1" ht="18" customHeight="1">
      <c r="A211" s="10" t="s">
        <v>542</v>
      </c>
      <c r="B211" s="166" t="s">
        <v>452</v>
      </c>
      <c r="C211" s="204">
        <f>Planilha!E211</f>
        <v>0</v>
      </c>
      <c r="D211" s="204">
        <f>Planilha!F211</f>
        <v>0</v>
      </c>
      <c r="E211" s="79">
        <f>Planilha!G211*(1+Planilha!H211)</f>
        <v>0</v>
      </c>
      <c r="F211" s="297"/>
      <c r="G211" s="297"/>
      <c r="H211" s="297"/>
      <c r="I211" s="297"/>
      <c r="J211" s="297"/>
      <c r="K211" s="297"/>
      <c r="L211" s="81">
        <f t="shared" si="6"/>
        <v>0</v>
      </c>
    </row>
    <row r="212" spans="1:12" s="60" customFormat="1" ht="18" customHeight="1">
      <c r="A212" s="9"/>
      <c r="B212" s="44" t="s">
        <v>10</v>
      </c>
      <c r="C212" s="88">
        <f>SUMPRODUCT(Planilha!D113:D211,Planilha!E113:E211,(1+Planilha!H113:H211))</f>
        <v>0</v>
      </c>
      <c r="D212" s="88">
        <f>SUMPRODUCT(Planilha!D113:D211,Planilha!F113:F211,(1+Planilha!H113:H211))</f>
        <v>0</v>
      </c>
      <c r="E212" s="88">
        <f>SUM(E113:E211)</f>
        <v>0</v>
      </c>
      <c r="F212" s="71">
        <f>SUMPRODUCT(F113:F211,E113:E211)</f>
        <v>0</v>
      </c>
      <c r="G212" s="71">
        <f>SUMPRODUCT(G113:G211,E113:E211)</f>
        <v>0</v>
      </c>
      <c r="H212" s="71">
        <f>SUMPRODUCT(H113:H211,E113:E211)</f>
        <v>0</v>
      </c>
      <c r="I212" s="71">
        <f>SUMPRODUCT(I113:I211,E113:E211)</f>
        <v>0</v>
      </c>
      <c r="J212" s="71">
        <f>SUMPRODUCT(J113:J211,E113:E211)</f>
        <v>0</v>
      </c>
      <c r="K212" s="71">
        <f>SUMPRODUCT(K113:K211,E113:E211)</f>
        <v>0</v>
      </c>
      <c r="L212" s="82">
        <f>K212+J212+I212+H212+G212+F212</f>
        <v>0</v>
      </c>
    </row>
    <row r="213" spans="1:12" s="61" customFormat="1" ht="18" customHeight="1">
      <c r="A213" s="10"/>
      <c r="B213" s="42"/>
      <c r="C213" s="87"/>
      <c r="D213" s="87"/>
      <c r="E213" s="87"/>
      <c r="F213" s="87"/>
      <c r="G213" s="96"/>
      <c r="H213" s="87"/>
      <c r="I213" s="87"/>
      <c r="J213" s="87"/>
      <c r="K213" s="87"/>
      <c r="L213" s="206"/>
    </row>
    <row r="214" spans="1:12" s="61" customFormat="1" ht="18" customHeight="1">
      <c r="A214" s="9" t="s">
        <v>92</v>
      </c>
      <c r="B214" s="110" t="s">
        <v>43</v>
      </c>
      <c r="C214" s="87"/>
      <c r="D214" s="87"/>
      <c r="E214" s="87"/>
      <c r="F214" s="87"/>
      <c r="G214" s="96"/>
      <c r="H214" s="87"/>
      <c r="I214" s="87"/>
      <c r="J214" s="87"/>
      <c r="K214" s="87"/>
      <c r="L214" s="206"/>
    </row>
    <row r="215" spans="1:12" s="61" customFormat="1" ht="18" customHeight="1">
      <c r="A215" s="9"/>
      <c r="B215" s="36" t="s">
        <v>44</v>
      </c>
      <c r="C215" s="87"/>
      <c r="D215" s="87"/>
      <c r="E215" s="87"/>
      <c r="F215" s="87"/>
      <c r="G215" s="96"/>
      <c r="H215" s="87"/>
      <c r="I215" s="87"/>
      <c r="J215" s="87"/>
      <c r="K215" s="87"/>
      <c r="L215" s="206"/>
    </row>
    <row r="216" spans="1:12" s="61" customFormat="1" ht="18" customHeight="1">
      <c r="A216" s="10" t="s">
        <v>93</v>
      </c>
      <c r="B216" s="144" t="s">
        <v>262</v>
      </c>
      <c r="C216" s="87">
        <f>Planilha!E216</f>
        <v>0</v>
      </c>
      <c r="D216" s="87">
        <f>Planilha!F216</f>
        <v>0</v>
      </c>
      <c r="E216" s="79">
        <f>Planilha!G216*(1+Planilha!H216)</f>
        <v>0</v>
      </c>
      <c r="F216" s="300"/>
      <c r="G216" s="300"/>
      <c r="H216" s="300"/>
      <c r="I216" s="300"/>
      <c r="J216" s="300"/>
      <c r="K216" s="300"/>
      <c r="L216" s="81">
        <f aca="true" t="shared" si="7" ref="L216:L222">K216+J216+I216+H216+G216+F216</f>
        <v>0</v>
      </c>
    </row>
    <row r="217" spans="1:12" s="61" customFormat="1" ht="18" customHeight="1">
      <c r="A217" s="10" t="s">
        <v>94</v>
      </c>
      <c r="B217" s="144" t="s">
        <v>263</v>
      </c>
      <c r="C217" s="87">
        <f>Planilha!E217</f>
        <v>0</v>
      </c>
      <c r="D217" s="87">
        <f>Planilha!F217</f>
        <v>0</v>
      </c>
      <c r="E217" s="79">
        <f>Planilha!G217*(1+Planilha!H217)</f>
        <v>0</v>
      </c>
      <c r="F217" s="300"/>
      <c r="G217" s="300"/>
      <c r="H217" s="300"/>
      <c r="I217" s="300"/>
      <c r="J217" s="300"/>
      <c r="K217" s="300"/>
      <c r="L217" s="81">
        <f t="shared" si="7"/>
        <v>0</v>
      </c>
    </row>
    <row r="218" spans="1:12" s="61" customFormat="1" ht="18" customHeight="1">
      <c r="A218" s="10" t="s">
        <v>95</v>
      </c>
      <c r="B218" s="144" t="s">
        <v>264</v>
      </c>
      <c r="C218" s="87">
        <f>Planilha!E218</f>
        <v>0</v>
      </c>
      <c r="D218" s="87">
        <f>Planilha!F218</f>
        <v>0</v>
      </c>
      <c r="E218" s="79">
        <f>Planilha!G218*(1+Planilha!H218)</f>
        <v>0</v>
      </c>
      <c r="F218" s="300"/>
      <c r="G218" s="300"/>
      <c r="H218" s="300"/>
      <c r="I218" s="300"/>
      <c r="J218" s="300"/>
      <c r="K218" s="300"/>
      <c r="L218" s="81">
        <f t="shared" si="7"/>
        <v>0</v>
      </c>
    </row>
    <row r="219" spans="1:12" s="61" customFormat="1" ht="18" customHeight="1">
      <c r="A219" s="10" t="s">
        <v>146</v>
      </c>
      <c r="B219" s="144" t="s">
        <v>265</v>
      </c>
      <c r="C219" s="87">
        <f>Planilha!E219</f>
        <v>0</v>
      </c>
      <c r="D219" s="87">
        <f>Planilha!F219</f>
        <v>0</v>
      </c>
      <c r="E219" s="79">
        <f>Planilha!G219*(1+Planilha!H219)</f>
        <v>0</v>
      </c>
      <c r="F219" s="300"/>
      <c r="G219" s="300"/>
      <c r="H219" s="300"/>
      <c r="I219" s="300"/>
      <c r="J219" s="300"/>
      <c r="K219" s="300"/>
      <c r="L219" s="81">
        <f t="shared" si="7"/>
        <v>0</v>
      </c>
    </row>
    <row r="220" spans="1:12" s="61" customFormat="1" ht="18" customHeight="1">
      <c r="A220" s="10" t="s">
        <v>276</v>
      </c>
      <c r="B220" s="144" t="s">
        <v>266</v>
      </c>
      <c r="C220" s="87">
        <f>Planilha!E220</f>
        <v>0</v>
      </c>
      <c r="D220" s="87">
        <f>Planilha!F220</f>
        <v>0</v>
      </c>
      <c r="E220" s="79">
        <f>Planilha!G220*(1+Planilha!H220)</f>
        <v>0</v>
      </c>
      <c r="F220" s="300"/>
      <c r="G220" s="300"/>
      <c r="H220" s="300"/>
      <c r="I220" s="300"/>
      <c r="J220" s="300"/>
      <c r="K220" s="300"/>
      <c r="L220" s="81">
        <f t="shared" si="7"/>
        <v>0</v>
      </c>
    </row>
    <row r="221" spans="1:12" s="61" customFormat="1" ht="18" customHeight="1">
      <c r="A221" s="10" t="s">
        <v>277</v>
      </c>
      <c r="B221" s="144" t="s">
        <v>267</v>
      </c>
      <c r="C221" s="87">
        <f>Planilha!E221</f>
        <v>0</v>
      </c>
      <c r="D221" s="87">
        <f>Planilha!F221</f>
        <v>0</v>
      </c>
      <c r="E221" s="79">
        <f>Planilha!G221*(1+Planilha!H221)</f>
        <v>0</v>
      </c>
      <c r="F221" s="300"/>
      <c r="G221" s="300"/>
      <c r="H221" s="300"/>
      <c r="I221" s="300"/>
      <c r="J221" s="300"/>
      <c r="K221" s="300"/>
      <c r="L221" s="81">
        <f t="shared" si="7"/>
        <v>0</v>
      </c>
    </row>
    <row r="222" spans="1:12" s="61" customFormat="1" ht="18" customHeight="1">
      <c r="A222" s="10" t="s">
        <v>278</v>
      </c>
      <c r="B222" s="144" t="s">
        <v>268</v>
      </c>
      <c r="C222" s="87">
        <f>Planilha!E222</f>
        <v>0</v>
      </c>
      <c r="D222" s="87">
        <f>Planilha!F222</f>
        <v>0</v>
      </c>
      <c r="E222" s="79">
        <f>Planilha!G222*(1+Planilha!H222)</f>
        <v>0</v>
      </c>
      <c r="F222" s="300"/>
      <c r="G222" s="300"/>
      <c r="H222" s="300"/>
      <c r="I222" s="300"/>
      <c r="J222" s="300"/>
      <c r="K222" s="300"/>
      <c r="L222" s="81">
        <f t="shared" si="7"/>
        <v>0</v>
      </c>
    </row>
    <row r="223" spans="1:12" s="61" customFormat="1" ht="18" customHeight="1">
      <c r="A223" s="9"/>
      <c r="B223" s="27" t="s">
        <v>45</v>
      </c>
      <c r="C223" s="87"/>
      <c r="D223" s="87"/>
      <c r="E223" s="87"/>
      <c r="F223" s="207"/>
      <c r="G223" s="207"/>
      <c r="H223" s="207"/>
      <c r="I223" s="207"/>
      <c r="J223" s="207"/>
      <c r="K223" s="207"/>
      <c r="L223" s="206"/>
    </row>
    <row r="224" spans="1:12" s="61" customFormat="1" ht="18" customHeight="1">
      <c r="A224" s="10" t="s">
        <v>279</v>
      </c>
      <c r="B224" s="144" t="s">
        <v>269</v>
      </c>
      <c r="C224" s="87">
        <f>Planilha!E224</f>
        <v>0</v>
      </c>
      <c r="D224" s="87">
        <f>Planilha!F224</f>
        <v>0</v>
      </c>
      <c r="E224" s="79">
        <f>Planilha!G224*(1+Planilha!H224)</f>
        <v>0</v>
      </c>
      <c r="F224" s="300"/>
      <c r="G224" s="300"/>
      <c r="H224" s="300"/>
      <c r="I224" s="300"/>
      <c r="J224" s="300"/>
      <c r="K224" s="300"/>
      <c r="L224" s="81">
        <f aca="true" t="shared" si="8" ref="L224:L230">K224+J224+I224+H224+G224+F224</f>
        <v>0</v>
      </c>
    </row>
    <row r="225" spans="1:12" s="61" customFormat="1" ht="18" customHeight="1">
      <c r="A225" s="10" t="s">
        <v>280</v>
      </c>
      <c r="B225" s="144" t="s">
        <v>270</v>
      </c>
      <c r="C225" s="87">
        <f>Planilha!E225</f>
        <v>0</v>
      </c>
      <c r="D225" s="87">
        <f>Planilha!F225</f>
        <v>0</v>
      </c>
      <c r="E225" s="79">
        <f>Planilha!G225*(1+Planilha!H225)</f>
        <v>0</v>
      </c>
      <c r="F225" s="300"/>
      <c r="G225" s="300"/>
      <c r="H225" s="300"/>
      <c r="I225" s="300"/>
      <c r="J225" s="300"/>
      <c r="K225" s="300"/>
      <c r="L225" s="81">
        <f t="shared" si="8"/>
        <v>0</v>
      </c>
    </row>
    <row r="226" spans="1:12" s="61" customFormat="1" ht="18" customHeight="1">
      <c r="A226" s="10" t="s">
        <v>281</v>
      </c>
      <c r="B226" s="144" t="s">
        <v>271</v>
      </c>
      <c r="C226" s="87">
        <f>Planilha!E226</f>
        <v>0</v>
      </c>
      <c r="D226" s="87">
        <f>Planilha!F226</f>
        <v>0</v>
      </c>
      <c r="E226" s="79">
        <f>Planilha!G226*(1+Planilha!H226)</f>
        <v>0</v>
      </c>
      <c r="F226" s="300"/>
      <c r="G226" s="300"/>
      <c r="H226" s="300"/>
      <c r="I226" s="300"/>
      <c r="J226" s="300"/>
      <c r="K226" s="300"/>
      <c r="L226" s="81">
        <f t="shared" si="8"/>
        <v>0</v>
      </c>
    </row>
    <row r="227" spans="1:12" s="61" customFormat="1" ht="18" customHeight="1">
      <c r="A227" s="10" t="s">
        <v>282</v>
      </c>
      <c r="B227" s="144" t="s">
        <v>272</v>
      </c>
      <c r="C227" s="87">
        <f>Planilha!E227</f>
        <v>0</v>
      </c>
      <c r="D227" s="87">
        <f>Planilha!F227</f>
        <v>0</v>
      </c>
      <c r="E227" s="79">
        <f>Planilha!G227*(1+Planilha!H227)</f>
        <v>0</v>
      </c>
      <c r="F227" s="300"/>
      <c r="G227" s="300"/>
      <c r="H227" s="300"/>
      <c r="I227" s="300"/>
      <c r="J227" s="300"/>
      <c r="K227" s="300"/>
      <c r="L227" s="81">
        <f t="shared" si="8"/>
        <v>0</v>
      </c>
    </row>
    <row r="228" spans="1:12" s="61" customFormat="1" ht="18" customHeight="1">
      <c r="A228" s="10" t="s">
        <v>283</v>
      </c>
      <c r="B228" s="144" t="s">
        <v>273</v>
      </c>
      <c r="C228" s="87">
        <f>Planilha!E228</f>
        <v>0</v>
      </c>
      <c r="D228" s="87">
        <f>Planilha!F228</f>
        <v>0</v>
      </c>
      <c r="E228" s="79">
        <f>Planilha!G228*(1+Planilha!H228)</f>
        <v>0</v>
      </c>
      <c r="F228" s="300"/>
      <c r="G228" s="300"/>
      <c r="H228" s="300"/>
      <c r="I228" s="300"/>
      <c r="J228" s="300"/>
      <c r="K228" s="300"/>
      <c r="L228" s="81">
        <f t="shared" si="8"/>
        <v>0</v>
      </c>
    </row>
    <row r="229" spans="1:12" s="61" customFormat="1" ht="18" customHeight="1">
      <c r="A229" s="10" t="s">
        <v>284</v>
      </c>
      <c r="B229" s="144" t="s">
        <v>274</v>
      </c>
      <c r="C229" s="87">
        <f>Planilha!E229</f>
        <v>0</v>
      </c>
      <c r="D229" s="87">
        <f>Planilha!F229</f>
        <v>0</v>
      </c>
      <c r="E229" s="79">
        <f>Planilha!G229*(1+Planilha!H229)</f>
        <v>0</v>
      </c>
      <c r="F229" s="300"/>
      <c r="G229" s="300"/>
      <c r="H229" s="300"/>
      <c r="I229" s="300"/>
      <c r="J229" s="300"/>
      <c r="K229" s="300"/>
      <c r="L229" s="81">
        <f t="shared" si="8"/>
        <v>0</v>
      </c>
    </row>
    <row r="230" spans="1:12" s="61" customFormat="1" ht="18" customHeight="1">
      <c r="A230" s="10" t="s">
        <v>285</v>
      </c>
      <c r="B230" s="144" t="s">
        <v>275</v>
      </c>
      <c r="C230" s="87">
        <f>Planilha!E230</f>
        <v>0</v>
      </c>
      <c r="D230" s="87">
        <f>Planilha!F230</f>
        <v>0</v>
      </c>
      <c r="E230" s="79">
        <f>Planilha!G230*(1+Planilha!H230)</f>
        <v>0</v>
      </c>
      <c r="F230" s="300"/>
      <c r="G230" s="300"/>
      <c r="H230" s="300"/>
      <c r="I230" s="300"/>
      <c r="J230" s="300"/>
      <c r="K230" s="300"/>
      <c r="L230" s="81">
        <f t="shared" si="8"/>
        <v>0</v>
      </c>
    </row>
    <row r="231" spans="1:12" s="60" customFormat="1" ht="18" customHeight="1">
      <c r="A231" s="9"/>
      <c r="B231" s="44" t="s">
        <v>10</v>
      </c>
      <c r="C231" s="88">
        <f>SUMPRODUCT(Planilha!D216:D230,Planilha!E216:E230,(1+Planilha!H216:H230))</f>
        <v>0</v>
      </c>
      <c r="D231" s="88">
        <f>SUMPRODUCT(Planilha!D216:D230,Planilha!F216:F230,(1+Planilha!H216:H230))</f>
        <v>0</v>
      </c>
      <c r="E231" s="88">
        <f>SUM(E216:E230)</f>
        <v>0</v>
      </c>
      <c r="F231" s="88">
        <f>SUMPRODUCT(F216:F230,E216:E230)</f>
        <v>0</v>
      </c>
      <c r="G231" s="88">
        <f>SUMPRODUCT(G216:G230,E216:E230)</f>
        <v>0</v>
      </c>
      <c r="H231" s="88">
        <f>SUMPRODUCT(H216:H230,E216:E230)</f>
        <v>0</v>
      </c>
      <c r="I231" s="88">
        <f>SUMPRODUCT(I216:I230,E216:E230)</f>
        <v>0</v>
      </c>
      <c r="J231" s="88">
        <f>SUMPRODUCT(J216:J230,E216:E230)</f>
        <v>0</v>
      </c>
      <c r="K231" s="88">
        <f>SUMPRODUCT(K216:K230,E216:E230)</f>
        <v>0</v>
      </c>
      <c r="L231" s="82">
        <f>K231+J231+I231+H231+G231+F231</f>
        <v>0</v>
      </c>
    </row>
    <row r="232" spans="1:12" s="61" customFormat="1" ht="18" customHeight="1">
      <c r="A232" s="10"/>
      <c r="B232" s="42"/>
      <c r="C232" s="87"/>
      <c r="D232" s="87"/>
      <c r="E232" s="87"/>
      <c r="F232" s="87"/>
      <c r="G232" s="96"/>
      <c r="H232" s="87"/>
      <c r="I232" s="87"/>
      <c r="J232" s="87"/>
      <c r="K232" s="87"/>
      <c r="L232" s="206"/>
    </row>
    <row r="233" spans="1:12" s="60" customFormat="1" ht="18" customHeight="1">
      <c r="A233" s="9" t="s">
        <v>96</v>
      </c>
      <c r="B233" s="13" t="s">
        <v>46</v>
      </c>
      <c r="C233" s="88"/>
      <c r="D233" s="88"/>
      <c r="E233" s="88"/>
      <c r="F233" s="88"/>
      <c r="G233" s="96"/>
      <c r="H233" s="88"/>
      <c r="I233" s="88"/>
      <c r="J233" s="88"/>
      <c r="K233" s="88"/>
      <c r="L233" s="76"/>
    </row>
    <row r="234" spans="1:12" s="60" customFormat="1" ht="18" customHeight="1">
      <c r="A234" s="10" t="s">
        <v>97</v>
      </c>
      <c r="B234" s="144" t="s">
        <v>286</v>
      </c>
      <c r="C234" s="83">
        <f>Planilha!E234</f>
        <v>0</v>
      </c>
      <c r="D234" s="83">
        <f>Planilha!F234</f>
        <v>0</v>
      </c>
      <c r="E234" s="79">
        <f>Planilha!G234*(1+Planilha!H234)</f>
        <v>0</v>
      </c>
      <c r="F234" s="291"/>
      <c r="G234" s="291"/>
      <c r="H234" s="291"/>
      <c r="I234" s="291"/>
      <c r="J234" s="291"/>
      <c r="K234" s="291"/>
      <c r="L234" s="81">
        <f aca="true" t="shared" si="9" ref="L234:L244">K234+J234+I234+H234+G234+F234</f>
        <v>0</v>
      </c>
    </row>
    <row r="235" spans="1:12" s="60" customFormat="1" ht="18" customHeight="1" thickBot="1">
      <c r="A235" s="64" t="s">
        <v>98</v>
      </c>
      <c r="B235" s="193" t="s">
        <v>287</v>
      </c>
      <c r="C235" s="120">
        <f>Planilha!E235</f>
        <v>0</v>
      </c>
      <c r="D235" s="120">
        <f>Planilha!F235</f>
        <v>0</v>
      </c>
      <c r="E235" s="115">
        <f>Planilha!G235*(1+Planilha!H235)</f>
        <v>0</v>
      </c>
      <c r="F235" s="295"/>
      <c r="G235" s="295"/>
      <c r="H235" s="295"/>
      <c r="I235" s="295"/>
      <c r="J235" s="295"/>
      <c r="K235" s="295"/>
      <c r="L235" s="116">
        <f t="shared" si="9"/>
        <v>0</v>
      </c>
    </row>
    <row r="236" spans="1:12" s="60" customFormat="1" ht="18" customHeight="1" thickTop="1">
      <c r="A236" s="111" t="s">
        <v>147</v>
      </c>
      <c r="B236" s="197" t="s">
        <v>47</v>
      </c>
      <c r="C236" s="121">
        <f>Planilha!E236</f>
        <v>0</v>
      </c>
      <c r="D236" s="121">
        <f>Planilha!F236</f>
        <v>0</v>
      </c>
      <c r="E236" s="118">
        <f>Planilha!G236*(1+Planilha!H236)</f>
        <v>0</v>
      </c>
      <c r="F236" s="296"/>
      <c r="G236" s="296"/>
      <c r="H236" s="296"/>
      <c r="I236" s="296"/>
      <c r="J236" s="296"/>
      <c r="K236" s="296"/>
      <c r="L236" s="119">
        <f t="shared" si="9"/>
        <v>0</v>
      </c>
    </row>
    <row r="237" spans="1:12" s="60" customFormat="1" ht="18" customHeight="1">
      <c r="A237" s="10" t="s">
        <v>295</v>
      </c>
      <c r="B237" s="144" t="s">
        <v>288</v>
      </c>
      <c r="C237" s="83">
        <f>Planilha!E237</f>
        <v>0</v>
      </c>
      <c r="D237" s="83">
        <f>Planilha!F237</f>
        <v>0</v>
      </c>
      <c r="E237" s="79">
        <f>Planilha!G237*(1+Planilha!H237)</f>
        <v>0</v>
      </c>
      <c r="F237" s="291"/>
      <c r="G237" s="291"/>
      <c r="H237" s="291"/>
      <c r="I237" s="291"/>
      <c r="J237" s="291"/>
      <c r="K237" s="291"/>
      <c r="L237" s="81">
        <f t="shared" si="9"/>
        <v>0</v>
      </c>
    </row>
    <row r="238" spans="1:12" s="60" customFormat="1" ht="18" customHeight="1">
      <c r="A238" s="10" t="s">
        <v>296</v>
      </c>
      <c r="B238" s="144" t="s">
        <v>289</v>
      </c>
      <c r="C238" s="83">
        <f>Planilha!E238</f>
        <v>0</v>
      </c>
      <c r="D238" s="83">
        <f>Planilha!F238</f>
        <v>0</v>
      </c>
      <c r="E238" s="79">
        <f>Planilha!G238*(1+Planilha!H238)</f>
        <v>0</v>
      </c>
      <c r="F238" s="291"/>
      <c r="G238" s="291"/>
      <c r="H238" s="291"/>
      <c r="I238" s="291"/>
      <c r="J238" s="291"/>
      <c r="K238" s="291"/>
      <c r="L238" s="81">
        <f t="shared" si="9"/>
        <v>0</v>
      </c>
    </row>
    <row r="239" spans="1:12" s="60" customFormat="1" ht="18" customHeight="1">
      <c r="A239" s="10" t="s">
        <v>297</v>
      </c>
      <c r="B239" s="144" t="s">
        <v>290</v>
      </c>
      <c r="C239" s="83">
        <f>Planilha!E239</f>
        <v>0</v>
      </c>
      <c r="D239" s="83">
        <f>Planilha!F239</f>
        <v>0</v>
      </c>
      <c r="E239" s="79">
        <f>Planilha!G239*(1+Planilha!H239)</f>
        <v>0</v>
      </c>
      <c r="F239" s="291"/>
      <c r="G239" s="291"/>
      <c r="H239" s="291"/>
      <c r="I239" s="291"/>
      <c r="J239" s="291"/>
      <c r="K239" s="291"/>
      <c r="L239" s="81">
        <f t="shared" si="9"/>
        <v>0</v>
      </c>
    </row>
    <row r="240" spans="1:12" s="60" customFormat="1" ht="18" customHeight="1">
      <c r="A240" s="10" t="s">
        <v>298</v>
      </c>
      <c r="B240" s="144" t="s">
        <v>291</v>
      </c>
      <c r="C240" s="83">
        <f>Planilha!E240</f>
        <v>0</v>
      </c>
      <c r="D240" s="83">
        <f>Planilha!F240</f>
        <v>0</v>
      </c>
      <c r="E240" s="79">
        <f>Planilha!G240*(1+Planilha!H240)</f>
        <v>0</v>
      </c>
      <c r="F240" s="291"/>
      <c r="G240" s="291"/>
      <c r="H240" s="291"/>
      <c r="I240" s="291"/>
      <c r="J240" s="291"/>
      <c r="K240" s="291"/>
      <c r="L240" s="81">
        <f t="shared" si="9"/>
        <v>0</v>
      </c>
    </row>
    <row r="241" spans="1:12" s="60" customFormat="1" ht="18" customHeight="1">
      <c r="A241" s="10" t="s">
        <v>299</v>
      </c>
      <c r="B241" s="144" t="s">
        <v>292</v>
      </c>
      <c r="C241" s="83">
        <f>Planilha!E241</f>
        <v>0</v>
      </c>
      <c r="D241" s="83">
        <f>Planilha!F241</f>
        <v>0</v>
      </c>
      <c r="E241" s="79">
        <f>Planilha!G241*(1+Planilha!H241)</f>
        <v>0</v>
      </c>
      <c r="F241" s="291"/>
      <c r="G241" s="291"/>
      <c r="H241" s="291"/>
      <c r="I241" s="291"/>
      <c r="J241" s="291"/>
      <c r="K241" s="291"/>
      <c r="L241" s="81">
        <f t="shared" si="9"/>
        <v>0</v>
      </c>
    </row>
    <row r="242" spans="1:12" s="60" customFormat="1" ht="18" customHeight="1">
      <c r="A242" s="10" t="s">
        <v>300</v>
      </c>
      <c r="B242" s="144" t="s">
        <v>293</v>
      </c>
      <c r="C242" s="83">
        <f>Planilha!E242</f>
        <v>0</v>
      </c>
      <c r="D242" s="83">
        <f>Planilha!F242</f>
        <v>0</v>
      </c>
      <c r="E242" s="79">
        <f>Planilha!G242*(1+Planilha!H242)</f>
        <v>0</v>
      </c>
      <c r="F242" s="291"/>
      <c r="G242" s="291"/>
      <c r="H242" s="291"/>
      <c r="I242" s="291"/>
      <c r="J242" s="291"/>
      <c r="K242" s="291"/>
      <c r="L242" s="81">
        <f t="shared" si="9"/>
        <v>0</v>
      </c>
    </row>
    <row r="243" spans="1:12" s="60" customFormat="1" ht="18" customHeight="1">
      <c r="A243" s="10" t="s">
        <v>301</v>
      </c>
      <c r="B243" s="144" t="s">
        <v>294</v>
      </c>
      <c r="C243" s="83">
        <f>Planilha!E243</f>
        <v>0</v>
      </c>
      <c r="D243" s="83">
        <f>Planilha!F243</f>
        <v>0</v>
      </c>
      <c r="E243" s="79">
        <f>Planilha!G243*(1+Planilha!H243)</f>
        <v>0</v>
      </c>
      <c r="F243" s="291"/>
      <c r="G243" s="291"/>
      <c r="H243" s="291"/>
      <c r="I243" s="291"/>
      <c r="J243" s="291"/>
      <c r="K243" s="291"/>
      <c r="L243" s="81">
        <f t="shared" si="9"/>
        <v>0</v>
      </c>
    </row>
    <row r="244" spans="1:12" s="60" customFormat="1" ht="18" customHeight="1">
      <c r="A244" s="10" t="s">
        <v>302</v>
      </c>
      <c r="B244" s="144" t="s">
        <v>48</v>
      </c>
      <c r="C244" s="83">
        <f>Planilha!E244</f>
        <v>0</v>
      </c>
      <c r="D244" s="83">
        <f>Planilha!F244</f>
        <v>0</v>
      </c>
      <c r="E244" s="79">
        <f>Planilha!G244*(1+Planilha!H244)</f>
        <v>0</v>
      </c>
      <c r="F244" s="291"/>
      <c r="G244" s="291"/>
      <c r="H244" s="291"/>
      <c r="I244" s="291"/>
      <c r="J244" s="291"/>
      <c r="K244" s="291"/>
      <c r="L244" s="81">
        <f t="shared" si="9"/>
        <v>0</v>
      </c>
    </row>
    <row r="245" spans="1:12" s="60" customFormat="1" ht="18" customHeight="1">
      <c r="A245" s="9"/>
      <c r="B245" s="36" t="s">
        <v>10</v>
      </c>
      <c r="C245" s="88">
        <f>SUMPRODUCT(Planilha!D234:D244,Planilha!E234:E244,(1+Planilha!H234:H244))</f>
        <v>0</v>
      </c>
      <c r="D245" s="88">
        <f>SUMPRODUCT(Planilha!D234:D244,Planilha!F234:F244,(1+Planilha!H234:H244))</f>
        <v>0</v>
      </c>
      <c r="E245" s="88">
        <f>SUM(E234:E244)</f>
        <v>0</v>
      </c>
      <c r="F245" s="71">
        <f>SUMPRODUCT(F234:F244,E234:E244)</f>
        <v>0</v>
      </c>
      <c r="G245" s="71">
        <f>SUMPRODUCT(G234:G244,E234:E244)</f>
        <v>0</v>
      </c>
      <c r="H245" s="71">
        <f>SUMPRODUCT(H234:H244,E234:E244)</f>
        <v>0</v>
      </c>
      <c r="I245" s="71">
        <f>SUMPRODUCT(I234:I244,E234:E244)</f>
        <v>0</v>
      </c>
      <c r="J245" s="71">
        <f>SUMPRODUCT(J234:J244,E234:E244)</f>
        <v>0</v>
      </c>
      <c r="K245" s="71">
        <f>SUMPRODUCT(K234:K244,E234:E244)</f>
        <v>0</v>
      </c>
      <c r="L245" s="82">
        <f>K245+J245+I245+H245+G245+F245</f>
        <v>0</v>
      </c>
    </row>
    <row r="246" spans="1:12" s="60" customFormat="1" ht="18" customHeight="1">
      <c r="A246" s="9"/>
      <c r="B246" s="36"/>
      <c r="C246" s="88"/>
      <c r="D246" s="88"/>
      <c r="E246" s="88"/>
      <c r="F246" s="71"/>
      <c r="G246" s="71"/>
      <c r="H246" s="71"/>
      <c r="I246" s="71"/>
      <c r="J246" s="71"/>
      <c r="K246" s="71"/>
      <c r="L246" s="82"/>
    </row>
    <row r="247" spans="1:12" s="60" customFormat="1" ht="18" customHeight="1">
      <c r="A247" s="9" t="s">
        <v>99</v>
      </c>
      <c r="B247" s="110" t="s">
        <v>49</v>
      </c>
      <c r="C247" s="88"/>
      <c r="D247" s="88"/>
      <c r="E247" s="88"/>
      <c r="F247" s="88"/>
      <c r="G247" s="97"/>
      <c r="H247" s="88"/>
      <c r="I247" s="88"/>
      <c r="J247" s="88"/>
      <c r="K247" s="88"/>
      <c r="L247" s="76"/>
    </row>
    <row r="248" spans="1:12" s="60" customFormat="1" ht="18" customHeight="1">
      <c r="A248" s="10" t="s">
        <v>100</v>
      </c>
      <c r="B248" s="33" t="s">
        <v>50</v>
      </c>
      <c r="C248" s="83">
        <f>Planilha!E248</f>
        <v>0</v>
      </c>
      <c r="D248" s="83">
        <f>Planilha!F248</f>
        <v>0</v>
      </c>
      <c r="E248" s="79">
        <f>Planilha!G248*(1+Planilha!H248)</f>
        <v>0</v>
      </c>
      <c r="F248" s="291"/>
      <c r="G248" s="291"/>
      <c r="H248" s="291"/>
      <c r="I248" s="291"/>
      <c r="J248" s="291"/>
      <c r="K248" s="291"/>
      <c r="L248" s="81">
        <f>K248+J248+I248+H248+G248+F248</f>
        <v>0</v>
      </c>
    </row>
    <row r="249" spans="1:12" s="60" customFormat="1" ht="18" customHeight="1">
      <c r="A249" s="10" t="s">
        <v>101</v>
      </c>
      <c r="B249" s="33" t="s">
        <v>54</v>
      </c>
      <c r="C249" s="83">
        <f>Planilha!E249</f>
        <v>0</v>
      </c>
      <c r="D249" s="83">
        <f>Planilha!F249</f>
        <v>0</v>
      </c>
      <c r="E249" s="79">
        <f>Planilha!G249*(1+Planilha!H249)</f>
        <v>0</v>
      </c>
      <c r="F249" s="291"/>
      <c r="G249" s="291"/>
      <c r="H249" s="291"/>
      <c r="I249" s="291"/>
      <c r="J249" s="291"/>
      <c r="K249" s="291"/>
      <c r="L249" s="81">
        <f>K249+J249+I249+H249+G249+F249</f>
        <v>0</v>
      </c>
    </row>
    <row r="250" spans="1:12" s="60" customFormat="1" ht="18" customHeight="1">
      <c r="A250" s="10" t="s">
        <v>102</v>
      </c>
      <c r="B250" s="33" t="s">
        <v>51</v>
      </c>
      <c r="C250" s="83">
        <f>Planilha!E250</f>
        <v>0</v>
      </c>
      <c r="D250" s="83">
        <f>Planilha!F250</f>
        <v>0</v>
      </c>
      <c r="E250" s="79">
        <f>Planilha!G250*(1+Planilha!H250)</f>
        <v>0</v>
      </c>
      <c r="F250" s="291"/>
      <c r="G250" s="291"/>
      <c r="H250" s="291"/>
      <c r="I250" s="291"/>
      <c r="J250" s="291"/>
      <c r="K250" s="291"/>
      <c r="L250" s="81">
        <f>K250+J250+I250+H250+G250+F250</f>
        <v>0</v>
      </c>
    </row>
    <row r="251" spans="1:12" s="60" customFormat="1" ht="18" customHeight="1">
      <c r="A251" s="10"/>
      <c r="B251" s="44" t="s">
        <v>10</v>
      </c>
      <c r="C251" s="88">
        <f>SUMPRODUCT(Planilha!D248:D250,Planilha!E248:E250,(1+Planilha!H248:H250))</f>
        <v>0</v>
      </c>
      <c r="D251" s="88">
        <f>SUMPRODUCT(Planilha!D248:D250,Planilha!F248:F250,(1+Planilha!H248:H250))</f>
        <v>0</v>
      </c>
      <c r="E251" s="88">
        <f>SUM(E248:E250)</f>
        <v>0</v>
      </c>
      <c r="F251" s="71">
        <f>SUMPRODUCT(F248:F250,E248:E250)</f>
        <v>0</v>
      </c>
      <c r="G251" s="71">
        <f>SUMPRODUCT(G248:G250,E248:E250)</f>
        <v>0</v>
      </c>
      <c r="H251" s="71">
        <f>SUMPRODUCT(H248:H250,E248:E250)</f>
        <v>0</v>
      </c>
      <c r="I251" s="71">
        <f>SUMPRODUCT(I248:I250,E248:E250)</f>
        <v>0</v>
      </c>
      <c r="J251" s="71">
        <f>SUMPRODUCT(J248:J250,E248:E250)</f>
        <v>0</v>
      </c>
      <c r="K251" s="71">
        <f>SUMPRODUCT(K248:K250,E248:E250)</f>
        <v>0</v>
      </c>
      <c r="L251" s="82">
        <f>K251+J251+I251+H251+G251+F251</f>
        <v>0</v>
      </c>
    </row>
    <row r="252" spans="1:12" s="60" customFormat="1" ht="18" customHeight="1">
      <c r="A252" s="10"/>
      <c r="B252" s="44"/>
      <c r="C252" s="88"/>
      <c r="D252" s="88"/>
      <c r="E252" s="88"/>
      <c r="F252" s="88"/>
      <c r="G252" s="97"/>
      <c r="H252" s="88"/>
      <c r="I252" s="88"/>
      <c r="J252" s="88"/>
      <c r="K252" s="88"/>
      <c r="L252" s="76"/>
    </row>
    <row r="253" spans="1:12" s="61" customFormat="1" ht="18" customHeight="1">
      <c r="A253" s="9" t="s">
        <v>103</v>
      </c>
      <c r="B253" s="110" t="s">
        <v>17</v>
      </c>
      <c r="C253" s="88"/>
      <c r="D253" s="88"/>
      <c r="E253" s="88"/>
      <c r="F253" s="88"/>
      <c r="G253" s="96"/>
      <c r="H253" s="88"/>
      <c r="I253" s="88"/>
      <c r="J253" s="88"/>
      <c r="K253" s="88"/>
      <c r="L253" s="75"/>
    </row>
    <row r="254" spans="1:12" s="61" customFormat="1" ht="18" customHeight="1">
      <c r="A254" s="10" t="s">
        <v>104</v>
      </c>
      <c r="B254" s="32" t="s">
        <v>23</v>
      </c>
      <c r="C254" s="87">
        <f>Planilha!E254</f>
        <v>0</v>
      </c>
      <c r="D254" s="87">
        <f>Planilha!F254</f>
        <v>0</v>
      </c>
      <c r="E254" s="79">
        <f>Planilha!G254*(1+Planilha!H254)</f>
        <v>0</v>
      </c>
      <c r="F254" s="291"/>
      <c r="G254" s="291"/>
      <c r="H254" s="291"/>
      <c r="I254" s="291"/>
      <c r="J254" s="291"/>
      <c r="K254" s="291"/>
      <c r="L254" s="81">
        <f aca="true" t="shared" si="10" ref="L254:L259">K254+J254+I254+H254+G254+F254</f>
        <v>0</v>
      </c>
    </row>
    <row r="255" spans="1:12" s="61" customFormat="1" ht="18" customHeight="1">
      <c r="A255" s="10" t="s">
        <v>105</v>
      </c>
      <c r="B255" s="32" t="s">
        <v>24</v>
      </c>
      <c r="C255" s="87">
        <f>Planilha!E255</f>
        <v>0</v>
      </c>
      <c r="D255" s="87">
        <f>Planilha!F255</f>
        <v>0</v>
      </c>
      <c r="E255" s="79">
        <f>Planilha!G255*(1+Planilha!H255)</f>
        <v>0</v>
      </c>
      <c r="F255" s="291"/>
      <c r="G255" s="291"/>
      <c r="H255" s="291"/>
      <c r="I255" s="291"/>
      <c r="J255" s="291"/>
      <c r="K255" s="291"/>
      <c r="L255" s="81">
        <f t="shared" si="10"/>
        <v>0</v>
      </c>
    </row>
    <row r="256" spans="1:12" s="61" customFormat="1" ht="18" customHeight="1">
      <c r="A256" s="10" t="s">
        <v>331</v>
      </c>
      <c r="B256" s="32" t="s">
        <v>25</v>
      </c>
      <c r="C256" s="87">
        <f>Planilha!E256</f>
        <v>0</v>
      </c>
      <c r="D256" s="87">
        <f>Planilha!F256</f>
        <v>0</v>
      </c>
      <c r="E256" s="79">
        <f>Planilha!G256*(1+Planilha!H256)</f>
        <v>0</v>
      </c>
      <c r="F256" s="291"/>
      <c r="G256" s="291"/>
      <c r="H256" s="291"/>
      <c r="I256" s="291"/>
      <c r="J256" s="291"/>
      <c r="K256" s="291"/>
      <c r="L256" s="81">
        <f t="shared" si="10"/>
        <v>0</v>
      </c>
    </row>
    <row r="257" spans="1:12" s="61" customFormat="1" ht="18" customHeight="1">
      <c r="A257" s="10" t="s">
        <v>332</v>
      </c>
      <c r="B257" s="32" t="s">
        <v>52</v>
      </c>
      <c r="C257" s="87">
        <f>Planilha!E257</f>
        <v>0</v>
      </c>
      <c r="D257" s="87">
        <f>Planilha!F257</f>
        <v>0</v>
      </c>
      <c r="E257" s="79">
        <f>Planilha!G257*(1+Planilha!H257)</f>
        <v>0</v>
      </c>
      <c r="F257" s="291"/>
      <c r="G257" s="291"/>
      <c r="H257" s="291"/>
      <c r="I257" s="291"/>
      <c r="J257" s="291"/>
      <c r="K257" s="291"/>
      <c r="L257" s="81">
        <f t="shared" si="10"/>
        <v>0</v>
      </c>
    </row>
    <row r="258" spans="1:12" s="61" customFormat="1" ht="18" customHeight="1">
      <c r="A258" s="10" t="s">
        <v>333</v>
      </c>
      <c r="B258" s="32" t="s">
        <v>18</v>
      </c>
      <c r="C258" s="87">
        <f>Planilha!E258</f>
        <v>0</v>
      </c>
      <c r="D258" s="87">
        <f>Planilha!F258</f>
        <v>0</v>
      </c>
      <c r="E258" s="79">
        <f>Planilha!G258*(1+Planilha!H258)</f>
        <v>0</v>
      </c>
      <c r="F258" s="291"/>
      <c r="G258" s="291"/>
      <c r="H258" s="291"/>
      <c r="I258" s="291"/>
      <c r="J258" s="291"/>
      <c r="K258" s="291"/>
      <c r="L258" s="81">
        <f t="shared" si="10"/>
        <v>0</v>
      </c>
    </row>
    <row r="259" spans="1:12" s="61" customFormat="1" ht="18" customHeight="1">
      <c r="A259" s="10"/>
      <c r="B259" s="44" t="s">
        <v>10</v>
      </c>
      <c r="C259" s="88">
        <f>SUMPRODUCT(Planilha!D254:D258,Planilha!E254:E258,(1+Planilha!H254:H258))</f>
        <v>0</v>
      </c>
      <c r="D259" s="88">
        <f>SUMPRODUCT(Planilha!D254:D258,Planilha!F254:F258,(1+Planilha!H254:H258))</f>
        <v>0</v>
      </c>
      <c r="E259" s="88">
        <f>SUM(E254:E258)</f>
        <v>0</v>
      </c>
      <c r="F259" s="71">
        <f>SUMPRODUCT(F254:F258,E254:E258)</f>
        <v>0</v>
      </c>
      <c r="G259" s="71">
        <f>SUMPRODUCT(G254:G258,E254:E258)</f>
        <v>0</v>
      </c>
      <c r="H259" s="71">
        <f>SUMPRODUCT(H254:H258,E254:E258)</f>
        <v>0</v>
      </c>
      <c r="I259" s="71">
        <f>SUMPRODUCT(I254:I258,E254:E258)</f>
        <v>0</v>
      </c>
      <c r="J259" s="71">
        <f>SUMPRODUCT(J254:J258,E254:E258)</f>
        <v>0</v>
      </c>
      <c r="K259" s="71">
        <f>SUMPRODUCT(K254:K258,E254:E258)</f>
        <v>0</v>
      </c>
      <c r="L259" s="82">
        <f t="shared" si="10"/>
        <v>0</v>
      </c>
    </row>
    <row r="260" spans="1:12" s="61" customFormat="1" ht="18" customHeight="1">
      <c r="A260" s="9"/>
      <c r="B260" s="110"/>
      <c r="C260" s="88"/>
      <c r="D260" s="88"/>
      <c r="E260" s="88"/>
      <c r="F260" s="88"/>
      <c r="G260" s="96"/>
      <c r="H260" s="88"/>
      <c r="I260" s="88"/>
      <c r="J260" s="88"/>
      <c r="K260" s="88"/>
      <c r="L260" s="76"/>
    </row>
    <row r="261" spans="1:12" s="61" customFormat="1" ht="18" customHeight="1">
      <c r="A261" s="9" t="s">
        <v>106</v>
      </c>
      <c r="B261" s="44" t="s">
        <v>334</v>
      </c>
      <c r="C261" s="87"/>
      <c r="D261" s="87"/>
      <c r="E261" s="79"/>
      <c r="F261" s="80"/>
      <c r="G261" s="80"/>
      <c r="H261" s="80"/>
      <c r="I261" s="80"/>
      <c r="J261" s="80"/>
      <c r="K261" s="80"/>
      <c r="L261" s="81"/>
    </row>
    <row r="262" spans="1:12" s="61" customFormat="1" ht="18" customHeight="1">
      <c r="A262" s="10" t="s">
        <v>107</v>
      </c>
      <c r="B262" s="144" t="s">
        <v>335</v>
      </c>
      <c r="C262" s="87">
        <f>Planilha!E262</f>
        <v>0</v>
      </c>
      <c r="D262" s="87">
        <f>Planilha!F262</f>
        <v>0</v>
      </c>
      <c r="E262" s="79">
        <f>Planilha!G262*(1+Planilha!H262)</f>
        <v>0</v>
      </c>
      <c r="F262" s="291"/>
      <c r="G262" s="291"/>
      <c r="H262" s="291"/>
      <c r="I262" s="291"/>
      <c r="J262" s="291"/>
      <c r="K262" s="291"/>
      <c r="L262" s="81">
        <f>K262+J262+I262+H262+G262+F262</f>
        <v>0</v>
      </c>
    </row>
    <row r="263" spans="1:12" s="61" customFormat="1" ht="18" customHeight="1">
      <c r="A263" s="10"/>
      <c r="B263" s="44" t="s">
        <v>10</v>
      </c>
      <c r="C263" s="88">
        <f>(Planilha!D262*Planilha!E262)*(1+Planilha!H262)</f>
        <v>0</v>
      </c>
      <c r="D263" s="88">
        <f>(Planilha!D262*Planilha!F262)*(1+Planilha!H262)</f>
        <v>0</v>
      </c>
      <c r="E263" s="88">
        <f>SUM(E262)</f>
        <v>0</v>
      </c>
      <c r="F263" s="71">
        <f>F262*E262</f>
        <v>0</v>
      </c>
      <c r="G263" s="71">
        <f>G262*E262</f>
        <v>0</v>
      </c>
      <c r="H263" s="71">
        <f>H262*E262</f>
        <v>0</v>
      </c>
      <c r="I263" s="71">
        <f>I262*E262</f>
        <v>0</v>
      </c>
      <c r="J263" s="71">
        <f>J262*E262</f>
        <v>0</v>
      </c>
      <c r="K263" s="71">
        <f>K262*E262</f>
        <v>0</v>
      </c>
      <c r="L263" s="82">
        <f>K263+J263+I263+H263+G263+F263</f>
        <v>0</v>
      </c>
    </row>
    <row r="264" spans="1:12" s="61" customFormat="1" ht="18" customHeight="1">
      <c r="A264" s="10"/>
      <c r="B264" s="44"/>
      <c r="C264" s="88"/>
      <c r="D264" s="88"/>
      <c r="E264" s="88"/>
      <c r="F264" s="71"/>
      <c r="G264" s="71"/>
      <c r="H264" s="71"/>
      <c r="I264" s="71"/>
      <c r="J264" s="71"/>
      <c r="K264" s="71"/>
      <c r="L264" s="82"/>
    </row>
    <row r="265" spans="1:12" s="61" customFormat="1" ht="18" customHeight="1">
      <c r="A265" s="9" t="s">
        <v>108</v>
      </c>
      <c r="B265" s="44" t="s">
        <v>128</v>
      </c>
      <c r="C265" s="88"/>
      <c r="D265" s="88"/>
      <c r="E265" s="88"/>
      <c r="F265" s="71"/>
      <c r="G265" s="71"/>
      <c r="H265" s="71"/>
      <c r="I265" s="71"/>
      <c r="J265" s="71"/>
      <c r="K265" s="71"/>
      <c r="L265" s="82"/>
    </row>
    <row r="266" spans="1:12" s="61" customFormat="1" ht="18" customHeight="1">
      <c r="A266" s="10" t="s">
        <v>109</v>
      </c>
      <c r="B266" s="148" t="s">
        <v>303</v>
      </c>
      <c r="C266" s="87">
        <f>Planilha!E266</f>
        <v>0</v>
      </c>
      <c r="D266" s="87">
        <f>Planilha!F266</f>
        <v>0</v>
      </c>
      <c r="E266" s="79">
        <f>Planilha!G266*(1+Planilha!H266)</f>
        <v>0</v>
      </c>
      <c r="F266" s="291"/>
      <c r="G266" s="291"/>
      <c r="H266" s="291"/>
      <c r="I266" s="291"/>
      <c r="J266" s="291"/>
      <c r="K266" s="291"/>
      <c r="L266" s="81">
        <f aca="true" t="shared" si="11" ref="L266:L292">K266+J266+I266+H266+G266+F266</f>
        <v>0</v>
      </c>
    </row>
    <row r="267" spans="1:12" s="61" customFormat="1" ht="18" customHeight="1">
      <c r="A267" s="10" t="s">
        <v>110</v>
      </c>
      <c r="B267" s="148" t="s">
        <v>304</v>
      </c>
      <c r="C267" s="87">
        <f>Planilha!E267</f>
        <v>0</v>
      </c>
      <c r="D267" s="87">
        <f>Planilha!F267</f>
        <v>0</v>
      </c>
      <c r="E267" s="79">
        <f>Planilha!G267*(1+Planilha!H267)</f>
        <v>0</v>
      </c>
      <c r="F267" s="291"/>
      <c r="G267" s="291"/>
      <c r="H267" s="291"/>
      <c r="I267" s="291"/>
      <c r="J267" s="291"/>
      <c r="K267" s="291"/>
      <c r="L267" s="81">
        <f t="shared" si="11"/>
        <v>0</v>
      </c>
    </row>
    <row r="268" spans="1:12" s="61" customFormat="1" ht="18" customHeight="1">
      <c r="A268" s="10" t="s">
        <v>111</v>
      </c>
      <c r="B268" s="148" t="s">
        <v>305</v>
      </c>
      <c r="C268" s="87">
        <f>Planilha!E268</f>
        <v>0</v>
      </c>
      <c r="D268" s="87">
        <f>Planilha!F268</f>
        <v>0</v>
      </c>
      <c r="E268" s="79">
        <f>Planilha!G268*(1+Planilha!H268)</f>
        <v>0</v>
      </c>
      <c r="F268" s="291"/>
      <c r="G268" s="291"/>
      <c r="H268" s="291"/>
      <c r="I268" s="291"/>
      <c r="J268" s="291"/>
      <c r="K268" s="291"/>
      <c r="L268" s="81">
        <f t="shared" si="11"/>
        <v>0</v>
      </c>
    </row>
    <row r="269" spans="1:12" s="61" customFormat="1" ht="18" customHeight="1">
      <c r="A269" s="10" t="s">
        <v>112</v>
      </c>
      <c r="B269" s="148" t="s">
        <v>306</v>
      </c>
      <c r="C269" s="87">
        <f>Planilha!E269</f>
        <v>0</v>
      </c>
      <c r="D269" s="87">
        <f>Planilha!F269</f>
        <v>0</v>
      </c>
      <c r="E269" s="79">
        <f>Planilha!G269*(1+Planilha!H269)</f>
        <v>0</v>
      </c>
      <c r="F269" s="291"/>
      <c r="G269" s="291"/>
      <c r="H269" s="291"/>
      <c r="I269" s="291"/>
      <c r="J269" s="291"/>
      <c r="K269" s="291"/>
      <c r="L269" s="81">
        <f t="shared" si="11"/>
        <v>0</v>
      </c>
    </row>
    <row r="270" spans="1:12" s="61" customFormat="1" ht="18" customHeight="1">
      <c r="A270" s="10" t="s">
        <v>113</v>
      </c>
      <c r="B270" s="148" t="s">
        <v>307</v>
      </c>
      <c r="C270" s="87">
        <f>Planilha!E270</f>
        <v>0</v>
      </c>
      <c r="D270" s="87">
        <f>Planilha!F270</f>
        <v>0</v>
      </c>
      <c r="E270" s="79">
        <f>Planilha!G270*(1+Planilha!H270)</f>
        <v>0</v>
      </c>
      <c r="F270" s="291"/>
      <c r="G270" s="291"/>
      <c r="H270" s="291"/>
      <c r="I270" s="291"/>
      <c r="J270" s="291"/>
      <c r="K270" s="291"/>
      <c r="L270" s="81">
        <f t="shared" si="11"/>
        <v>0</v>
      </c>
    </row>
    <row r="271" spans="1:12" s="61" customFormat="1" ht="18" customHeight="1">
      <c r="A271" s="10" t="s">
        <v>336</v>
      </c>
      <c r="B271" s="148" t="s">
        <v>308</v>
      </c>
      <c r="C271" s="87">
        <f>Planilha!E271</f>
        <v>0</v>
      </c>
      <c r="D271" s="87">
        <f>Planilha!F271</f>
        <v>0</v>
      </c>
      <c r="E271" s="79">
        <f>Planilha!G271*(1+Planilha!H271)</f>
        <v>0</v>
      </c>
      <c r="F271" s="291"/>
      <c r="G271" s="291"/>
      <c r="H271" s="291"/>
      <c r="I271" s="291"/>
      <c r="J271" s="291"/>
      <c r="K271" s="291"/>
      <c r="L271" s="81">
        <f t="shared" si="11"/>
        <v>0</v>
      </c>
    </row>
    <row r="272" spans="1:12" s="61" customFormat="1" ht="18" customHeight="1">
      <c r="A272" s="10" t="s">
        <v>337</v>
      </c>
      <c r="B272" s="148" t="s">
        <v>309</v>
      </c>
      <c r="C272" s="87">
        <f>Planilha!E272</f>
        <v>0</v>
      </c>
      <c r="D272" s="87">
        <f>Planilha!F272</f>
        <v>0</v>
      </c>
      <c r="E272" s="79">
        <f>Planilha!G272*(1+Planilha!H272)</f>
        <v>0</v>
      </c>
      <c r="F272" s="291"/>
      <c r="G272" s="291"/>
      <c r="H272" s="291"/>
      <c r="I272" s="291"/>
      <c r="J272" s="291"/>
      <c r="K272" s="291"/>
      <c r="L272" s="81">
        <f t="shared" si="11"/>
        <v>0</v>
      </c>
    </row>
    <row r="273" spans="1:12" s="61" customFormat="1" ht="18" customHeight="1">
      <c r="A273" s="10" t="s">
        <v>338</v>
      </c>
      <c r="B273" s="148" t="s">
        <v>310</v>
      </c>
      <c r="C273" s="87">
        <f>Planilha!E273</f>
        <v>0</v>
      </c>
      <c r="D273" s="87">
        <f>Planilha!F273</f>
        <v>0</v>
      </c>
      <c r="E273" s="79">
        <f>Planilha!G273*(1+Planilha!H273)</f>
        <v>0</v>
      </c>
      <c r="F273" s="291"/>
      <c r="G273" s="291"/>
      <c r="H273" s="291"/>
      <c r="I273" s="291"/>
      <c r="J273" s="291"/>
      <c r="K273" s="291"/>
      <c r="L273" s="81">
        <f t="shared" si="11"/>
        <v>0</v>
      </c>
    </row>
    <row r="274" spans="1:12" s="61" customFormat="1" ht="18" customHeight="1">
      <c r="A274" s="10" t="s">
        <v>339</v>
      </c>
      <c r="B274" s="148" t="s">
        <v>311</v>
      </c>
      <c r="C274" s="87">
        <f>Planilha!E274</f>
        <v>0</v>
      </c>
      <c r="D274" s="87">
        <f>Planilha!F274</f>
        <v>0</v>
      </c>
      <c r="E274" s="79">
        <f>Planilha!G274*(1+Planilha!H274)</f>
        <v>0</v>
      </c>
      <c r="F274" s="291"/>
      <c r="G274" s="291"/>
      <c r="H274" s="291"/>
      <c r="I274" s="291"/>
      <c r="J274" s="291"/>
      <c r="K274" s="291"/>
      <c r="L274" s="81">
        <f t="shared" si="11"/>
        <v>0</v>
      </c>
    </row>
    <row r="275" spans="1:12" s="61" customFormat="1" ht="18" customHeight="1">
      <c r="A275" s="10" t="s">
        <v>340</v>
      </c>
      <c r="B275" s="148" t="s">
        <v>312</v>
      </c>
      <c r="C275" s="87">
        <f>Planilha!E275</f>
        <v>0</v>
      </c>
      <c r="D275" s="87">
        <f>Planilha!F275</f>
        <v>0</v>
      </c>
      <c r="E275" s="79">
        <f>Planilha!G275*(1+Planilha!H275)</f>
        <v>0</v>
      </c>
      <c r="F275" s="291"/>
      <c r="G275" s="291"/>
      <c r="H275" s="291"/>
      <c r="I275" s="291"/>
      <c r="J275" s="291"/>
      <c r="K275" s="291"/>
      <c r="L275" s="81">
        <f t="shared" si="11"/>
        <v>0</v>
      </c>
    </row>
    <row r="276" spans="1:12" s="61" customFormat="1" ht="18" customHeight="1">
      <c r="A276" s="10" t="s">
        <v>341</v>
      </c>
      <c r="B276" s="148" t="s">
        <v>313</v>
      </c>
      <c r="C276" s="87">
        <f>Planilha!E276</f>
        <v>0</v>
      </c>
      <c r="D276" s="87">
        <f>Planilha!F276</f>
        <v>0</v>
      </c>
      <c r="E276" s="79">
        <f>Planilha!G276*(1+Planilha!H276)</f>
        <v>0</v>
      </c>
      <c r="F276" s="291"/>
      <c r="G276" s="291"/>
      <c r="H276" s="291"/>
      <c r="I276" s="291"/>
      <c r="J276" s="291"/>
      <c r="K276" s="291"/>
      <c r="L276" s="81">
        <f t="shared" si="11"/>
        <v>0</v>
      </c>
    </row>
    <row r="277" spans="1:12" s="61" customFormat="1" ht="18" customHeight="1">
      <c r="A277" s="10" t="s">
        <v>342</v>
      </c>
      <c r="B277" s="148" t="s">
        <v>314</v>
      </c>
      <c r="C277" s="87">
        <f>Planilha!E277</f>
        <v>0</v>
      </c>
      <c r="D277" s="87">
        <f>Planilha!F277</f>
        <v>0</v>
      </c>
      <c r="E277" s="79">
        <f>Planilha!G277*(1+Planilha!H277)</f>
        <v>0</v>
      </c>
      <c r="F277" s="291"/>
      <c r="G277" s="291"/>
      <c r="H277" s="291"/>
      <c r="I277" s="291"/>
      <c r="J277" s="291"/>
      <c r="K277" s="291"/>
      <c r="L277" s="81">
        <f t="shared" si="11"/>
        <v>0</v>
      </c>
    </row>
    <row r="278" spans="1:12" s="61" customFormat="1" ht="18" customHeight="1">
      <c r="A278" s="10" t="s">
        <v>343</v>
      </c>
      <c r="B278" s="148" t="s">
        <v>315</v>
      </c>
      <c r="C278" s="87">
        <f>Planilha!E278</f>
        <v>0</v>
      </c>
      <c r="D278" s="87">
        <f>Planilha!F278</f>
        <v>0</v>
      </c>
      <c r="E278" s="79">
        <f>Planilha!G278*(1+Planilha!H278)</f>
        <v>0</v>
      </c>
      <c r="F278" s="291"/>
      <c r="G278" s="291"/>
      <c r="H278" s="291"/>
      <c r="I278" s="291"/>
      <c r="J278" s="291"/>
      <c r="K278" s="291"/>
      <c r="L278" s="81">
        <f t="shared" si="11"/>
        <v>0</v>
      </c>
    </row>
    <row r="279" spans="1:12" s="61" customFormat="1" ht="18" customHeight="1">
      <c r="A279" s="10" t="s">
        <v>344</v>
      </c>
      <c r="B279" s="148" t="s">
        <v>316</v>
      </c>
      <c r="C279" s="87">
        <f>Planilha!E279</f>
        <v>0</v>
      </c>
      <c r="D279" s="87">
        <f>Planilha!F279</f>
        <v>0</v>
      </c>
      <c r="E279" s="79">
        <f>Planilha!G279*(1+Planilha!H279)</f>
        <v>0</v>
      </c>
      <c r="F279" s="291"/>
      <c r="G279" s="291"/>
      <c r="H279" s="291"/>
      <c r="I279" s="291"/>
      <c r="J279" s="291"/>
      <c r="K279" s="291"/>
      <c r="L279" s="81">
        <f t="shared" si="11"/>
        <v>0</v>
      </c>
    </row>
    <row r="280" spans="1:12" s="61" customFormat="1" ht="18" customHeight="1">
      <c r="A280" s="10" t="s">
        <v>345</v>
      </c>
      <c r="B280" s="148" t="s">
        <v>317</v>
      </c>
      <c r="C280" s="87">
        <f>Planilha!E280</f>
        <v>0</v>
      </c>
      <c r="D280" s="87">
        <f>Planilha!F280</f>
        <v>0</v>
      </c>
      <c r="E280" s="79">
        <f>Planilha!G280*(1+Planilha!H280)</f>
        <v>0</v>
      </c>
      <c r="F280" s="291"/>
      <c r="G280" s="291"/>
      <c r="H280" s="291"/>
      <c r="I280" s="291"/>
      <c r="J280" s="291"/>
      <c r="K280" s="291"/>
      <c r="L280" s="81">
        <f t="shared" si="11"/>
        <v>0</v>
      </c>
    </row>
    <row r="281" spans="1:12" s="61" customFormat="1" ht="18" customHeight="1">
      <c r="A281" s="10" t="s">
        <v>346</v>
      </c>
      <c r="B281" s="148" t="s">
        <v>318</v>
      </c>
      <c r="C281" s="87">
        <f>Planilha!E281</f>
        <v>0</v>
      </c>
      <c r="D281" s="87">
        <f>Planilha!F281</f>
        <v>0</v>
      </c>
      <c r="E281" s="79">
        <f>Planilha!G281*(1+Planilha!H281)</f>
        <v>0</v>
      </c>
      <c r="F281" s="291"/>
      <c r="G281" s="291"/>
      <c r="H281" s="291"/>
      <c r="I281" s="291"/>
      <c r="J281" s="291"/>
      <c r="K281" s="291"/>
      <c r="L281" s="81">
        <f t="shared" si="11"/>
        <v>0</v>
      </c>
    </row>
    <row r="282" spans="1:12" s="61" customFormat="1" ht="18" customHeight="1" thickBot="1">
      <c r="A282" s="64" t="s">
        <v>347</v>
      </c>
      <c r="B282" s="218" t="s">
        <v>325</v>
      </c>
      <c r="C282" s="114">
        <f>Planilha!E282</f>
        <v>0</v>
      </c>
      <c r="D282" s="114">
        <f>Planilha!F282</f>
        <v>0</v>
      </c>
      <c r="E282" s="115">
        <f>Planilha!G282*(1+Planilha!H282)</f>
        <v>0</v>
      </c>
      <c r="F282" s="295"/>
      <c r="G282" s="295"/>
      <c r="H282" s="295"/>
      <c r="I282" s="295"/>
      <c r="J282" s="295"/>
      <c r="K282" s="295"/>
      <c r="L282" s="116">
        <f t="shared" si="11"/>
        <v>0</v>
      </c>
    </row>
    <row r="283" spans="1:12" s="61" customFormat="1" ht="18" customHeight="1" thickTop="1">
      <c r="A283" s="111" t="s">
        <v>348</v>
      </c>
      <c r="B283" s="219" t="s">
        <v>326</v>
      </c>
      <c r="C283" s="117">
        <f>Planilha!E283</f>
        <v>0</v>
      </c>
      <c r="D283" s="117">
        <f>Planilha!F283</f>
        <v>0</v>
      </c>
      <c r="E283" s="118">
        <f>Planilha!G283*(1+Planilha!H283)</f>
        <v>0</v>
      </c>
      <c r="F283" s="296"/>
      <c r="G283" s="296"/>
      <c r="H283" s="296"/>
      <c r="I283" s="296"/>
      <c r="J283" s="296"/>
      <c r="K283" s="296"/>
      <c r="L283" s="119">
        <f t="shared" si="11"/>
        <v>0</v>
      </c>
    </row>
    <row r="284" spans="1:12" s="61" customFormat="1" ht="18" customHeight="1">
      <c r="A284" s="10" t="s">
        <v>349</v>
      </c>
      <c r="B284" s="148" t="s">
        <v>327</v>
      </c>
      <c r="C284" s="87">
        <f>Planilha!E284</f>
        <v>0</v>
      </c>
      <c r="D284" s="87">
        <f>Planilha!F284</f>
        <v>0</v>
      </c>
      <c r="E284" s="79">
        <f>Planilha!G284*(1+Planilha!H284)</f>
        <v>0</v>
      </c>
      <c r="F284" s="291"/>
      <c r="G284" s="291"/>
      <c r="H284" s="291"/>
      <c r="I284" s="291"/>
      <c r="J284" s="291"/>
      <c r="K284" s="291"/>
      <c r="L284" s="81">
        <f t="shared" si="11"/>
        <v>0</v>
      </c>
    </row>
    <row r="285" spans="1:12" s="61" customFormat="1" ht="18" customHeight="1">
      <c r="A285" s="10" t="s">
        <v>350</v>
      </c>
      <c r="B285" s="148" t="s">
        <v>328</v>
      </c>
      <c r="C285" s="87">
        <f>Planilha!E285</f>
        <v>0</v>
      </c>
      <c r="D285" s="87">
        <f>Planilha!F285</f>
        <v>0</v>
      </c>
      <c r="E285" s="79">
        <f>Planilha!G285*(1+Planilha!H285)</f>
        <v>0</v>
      </c>
      <c r="F285" s="291"/>
      <c r="G285" s="291"/>
      <c r="H285" s="291"/>
      <c r="I285" s="291"/>
      <c r="J285" s="291"/>
      <c r="K285" s="291"/>
      <c r="L285" s="81">
        <f t="shared" si="11"/>
        <v>0</v>
      </c>
    </row>
    <row r="286" spans="1:12" s="61" customFormat="1" ht="18" customHeight="1">
      <c r="A286" s="10" t="s">
        <v>351</v>
      </c>
      <c r="B286" s="148" t="s">
        <v>329</v>
      </c>
      <c r="C286" s="87">
        <f>Planilha!E286</f>
        <v>0</v>
      </c>
      <c r="D286" s="87">
        <f>Planilha!F286</f>
        <v>0</v>
      </c>
      <c r="E286" s="79">
        <f>Planilha!G286*(1+Planilha!H286)</f>
        <v>0</v>
      </c>
      <c r="F286" s="291"/>
      <c r="G286" s="291"/>
      <c r="H286" s="291"/>
      <c r="I286" s="291"/>
      <c r="J286" s="291"/>
      <c r="K286" s="291"/>
      <c r="L286" s="81">
        <f t="shared" si="11"/>
        <v>0</v>
      </c>
    </row>
    <row r="287" spans="1:12" s="61" customFormat="1" ht="18" customHeight="1">
      <c r="A287" s="10" t="s">
        <v>352</v>
      </c>
      <c r="B287" s="149" t="s">
        <v>319</v>
      </c>
      <c r="C287" s="87">
        <f>Planilha!E287</f>
        <v>0</v>
      </c>
      <c r="D287" s="87">
        <f>Planilha!F287</f>
        <v>0</v>
      </c>
      <c r="E287" s="79">
        <f>Planilha!G287*(1+Planilha!H287)</f>
        <v>0</v>
      </c>
      <c r="F287" s="291"/>
      <c r="G287" s="291"/>
      <c r="H287" s="291"/>
      <c r="I287" s="291"/>
      <c r="J287" s="291"/>
      <c r="K287" s="291"/>
      <c r="L287" s="81">
        <f t="shared" si="11"/>
        <v>0</v>
      </c>
    </row>
    <row r="288" spans="1:12" s="61" customFormat="1" ht="18" customHeight="1">
      <c r="A288" s="10" t="s">
        <v>353</v>
      </c>
      <c r="B288" s="149" t="s">
        <v>320</v>
      </c>
      <c r="C288" s="87">
        <f>Planilha!E288</f>
        <v>0</v>
      </c>
      <c r="D288" s="87">
        <f>Planilha!F288</f>
        <v>0</v>
      </c>
      <c r="E288" s="79">
        <f>Planilha!G288*(1+Planilha!H288)</f>
        <v>0</v>
      </c>
      <c r="F288" s="291"/>
      <c r="G288" s="291"/>
      <c r="H288" s="291"/>
      <c r="I288" s="291"/>
      <c r="J288" s="291"/>
      <c r="K288" s="291"/>
      <c r="L288" s="81">
        <f t="shared" si="11"/>
        <v>0</v>
      </c>
    </row>
    <row r="289" spans="1:12" s="61" customFormat="1" ht="18" customHeight="1">
      <c r="A289" s="10" t="s">
        <v>354</v>
      </c>
      <c r="B289" s="149" t="s">
        <v>321</v>
      </c>
      <c r="C289" s="87">
        <f>Planilha!E289</f>
        <v>0</v>
      </c>
      <c r="D289" s="87">
        <f>Planilha!F289</f>
        <v>0</v>
      </c>
      <c r="E289" s="79">
        <f>Planilha!G289*(1+Planilha!H289)</f>
        <v>0</v>
      </c>
      <c r="F289" s="291"/>
      <c r="G289" s="291"/>
      <c r="H289" s="291"/>
      <c r="I289" s="291"/>
      <c r="J289" s="291"/>
      <c r="K289" s="291"/>
      <c r="L289" s="81">
        <f t="shared" si="11"/>
        <v>0</v>
      </c>
    </row>
    <row r="290" spans="1:12" s="61" customFormat="1" ht="18" customHeight="1">
      <c r="A290" s="10" t="s">
        <v>355</v>
      </c>
      <c r="B290" s="149" t="s">
        <v>322</v>
      </c>
      <c r="C290" s="87">
        <f>Planilha!E290</f>
        <v>0</v>
      </c>
      <c r="D290" s="87">
        <f>Planilha!F290</f>
        <v>0</v>
      </c>
      <c r="E290" s="79">
        <f>Planilha!G290*(1+Planilha!H290)</f>
        <v>0</v>
      </c>
      <c r="F290" s="291"/>
      <c r="G290" s="291"/>
      <c r="H290" s="291"/>
      <c r="I290" s="291"/>
      <c r="J290" s="291"/>
      <c r="K290" s="291"/>
      <c r="L290" s="81">
        <f t="shared" si="11"/>
        <v>0</v>
      </c>
    </row>
    <row r="291" spans="1:12" s="61" customFormat="1" ht="18" customHeight="1">
      <c r="A291" s="10" t="s">
        <v>356</v>
      </c>
      <c r="B291" s="149" t="s">
        <v>323</v>
      </c>
      <c r="C291" s="87">
        <f>Planilha!E291</f>
        <v>0</v>
      </c>
      <c r="D291" s="87">
        <f>Planilha!F291</f>
        <v>0</v>
      </c>
      <c r="E291" s="79">
        <f>Planilha!G291*(1+Planilha!H291)</f>
        <v>0</v>
      </c>
      <c r="F291" s="291"/>
      <c r="G291" s="291"/>
      <c r="H291" s="291"/>
      <c r="I291" s="291"/>
      <c r="J291" s="291"/>
      <c r="K291" s="291"/>
      <c r="L291" s="81">
        <f t="shared" si="11"/>
        <v>0</v>
      </c>
    </row>
    <row r="292" spans="1:12" s="61" customFormat="1" ht="18" customHeight="1">
      <c r="A292" s="10" t="s">
        <v>357</v>
      </c>
      <c r="B292" s="149" t="s">
        <v>324</v>
      </c>
      <c r="C292" s="87">
        <f>Planilha!E292</f>
        <v>0</v>
      </c>
      <c r="D292" s="87">
        <f>Planilha!F292</f>
        <v>0</v>
      </c>
      <c r="E292" s="79">
        <f>Planilha!G292*(1+Planilha!H292)</f>
        <v>0</v>
      </c>
      <c r="F292" s="291"/>
      <c r="G292" s="291"/>
      <c r="H292" s="291"/>
      <c r="I292" s="291"/>
      <c r="J292" s="291"/>
      <c r="K292" s="291"/>
      <c r="L292" s="81">
        <f t="shared" si="11"/>
        <v>0</v>
      </c>
    </row>
    <row r="293" spans="1:12" s="61" customFormat="1" ht="18" customHeight="1">
      <c r="A293" s="9"/>
      <c r="B293" s="44" t="s">
        <v>10</v>
      </c>
      <c r="C293" s="88">
        <f>SUMPRODUCT(Planilha!D266:D292,Planilha!E266:E292,(1+Planilha!H266:H292))</f>
        <v>0</v>
      </c>
      <c r="D293" s="88">
        <f>SUMPRODUCT(Planilha!D266:D292,Planilha!F266:F292,(1+Planilha!H266:H292))</f>
        <v>0</v>
      </c>
      <c r="E293" s="88">
        <f>SUM(E266:E292)</f>
        <v>0</v>
      </c>
      <c r="F293" s="71">
        <f>SUMPRODUCT(F266:F292,E266:E292)</f>
        <v>0</v>
      </c>
      <c r="G293" s="71">
        <f>SUMPRODUCT(G266:G292,E266:E292)</f>
        <v>0</v>
      </c>
      <c r="H293" s="71">
        <f>SUMPRODUCT(H266:H292,E266:E292)</f>
        <v>0</v>
      </c>
      <c r="I293" s="71">
        <f>SUMPRODUCT(I266:I292,E266:E292)</f>
        <v>0</v>
      </c>
      <c r="J293" s="71">
        <f>SUMPRODUCT(J266:J292,E266:E292)</f>
        <v>0</v>
      </c>
      <c r="K293" s="71">
        <f>SUMPRODUCT(K266:K292,E266:E292)</f>
        <v>0</v>
      </c>
      <c r="L293" s="82">
        <f>K293+J293+I293+H293+G293+F293</f>
        <v>0</v>
      </c>
    </row>
    <row r="294" spans="1:12" s="61" customFormat="1" ht="18" customHeight="1">
      <c r="A294" s="10"/>
      <c r="B294" s="44"/>
      <c r="C294" s="88"/>
      <c r="D294" s="88"/>
      <c r="E294" s="88"/>
      <c r="F294" s="71"/>
      <c r="G294" s="71"/>
      <c r="H294" s="71"/>
      <c r="I294" s="71"/>
      <c r="J294" s="71"/>
      <c r="K294" s="71"/>
      <c r="L294" s="82"/>
    </row>
    <row r="295" spans="1:12" s="61" customFormat="1" ht="18" customHeight="1">
      <c r="A295" s="9" t="s">
        <v>148</v>
      </c>
      <c r="B295" s="110" t="s">
        <v>20</v>
      </c>
      <c r="C295" s="88"/>
      <c r="D295" s="88"/>
      <c r="E295" s="88"/>
      <c r="F295" s="88"/>
      <c r="G295" s="96"/>
      <c r="H295" s="88"/>
      <c r="I295" s="88"/>
      <c r="J295" s="88"/>
      <c r="K295" s="88"/>
      <c r="L295" s="76"/>
    </row>
    <row r="296" spans="1:12" s="61" customFormat="1" ht="18" customHeight="1">
      <c r="A296" s="10" t="s">
        <v>149</v>
      </c>
      <c r="B296" s="144" t="s">
        <v>361</v>
      </c>
      <c r="C296" s="87">
        <f>Planilha!E296</f>
        <v>0</v>
      </c>
      <c r="D296" s="87">
        <f>Planilha!F296</f>
        <v>0</v>
      </c>
      <c r="E296" s="79">
        <f>Planilha!G296*(1+Planilha!H296)</f>
        <v>0</v>
      </c>
      <c r="F296" s="291"/>
      <c r="G296" s="291"/>
      <c r="H296" s="291"/>
      <c r="I296" s="291"/>
      <c r="J296" s="291"/>
      <c r="K296" s="291"/>
      <c r="L296" s="81">
        <f aca="true" t="shared" si="12" ref="L296:L303">K296+J296+I296+H296+G296+F296</f>
        <v>0</v>
      </c>
    </row>
    <row r="297" spans="1:12" s="61" customFormat="1" ht="18" customHeight="1">
      <c r="A297" s="10" t="s">
        <v>150</v>
      </c>
      <c r="B297" s="32" t="s">
        <v>55</v>
      </c>
      <c r="C297" s="87">
        <f>Planilha!E297</f>
        <v>0</v>
      </c>
      <c r="D297" s="87">
        <f>Planilha!F297</f>
        <v>0</v>
      </c>
      <c r="E297" s="79">
        <f>Planilha!G297*(1+Planilha!H297)</f>
        <v>0</v>
      </c>
      <c r="F297" s="291"/>
      <c r="G297" s="291"/>
      <c r="H297" s="291"/>
      <c r="I297" s="291"/>
      <c r="J297" s="291"/>
      <c r="K297" s="291"/>
      <c r="L297" s="81">
        <f t="shared" si="12"/>
        <v>0</v>
      </c>
    </row>
    <row r="298" spans="1:12" s="61" customFormat="1" ht="18" customHeight="1">
      <c r="A298" s="10" t="s">
        <v>358</v>
      </c>
      <c r="B298" s="32" t="s">
        <v>330</v>
      </c>
      <c r="C298" s="87">
        <f>Planilha!E298</f>
        <v>0</v>
      </c>
      <c r="D298" s="87">
        <f>Planilha!F298</f>
        <v>0</v>
      </c>
      <c r="E298" s="79">
        <f>Planilha!G298*(1+Planilha!H298)</f>
        <v>0</v>
      </c>
      <c r="F298" s="291"/>
      <c r="G298" s="291"/>
      <c r="H298" s="291"/>
      <c r="I298" s="291"/>
      <c r="J298" s="291"/>
      <c r="K298" s="291"/>
      <c r="L298" s="81">
        <f t="shared" si="12"/>
        <v>0</v>
      </c>
    </row>
    <row r="299" spans="1:12" s="61" customFormat="1" ht="18" customHeight="1">
      <c r="A299" s="10" t="s">
        <v>359</v>
      </c>
      <c r="B299" s="32" t="s">
        <v>53</v>
      </c>
      <c r="C299" s="87">
        <f>Planilha!E299</f>
        <v>0</v>
      </c>
      <c r="D299" s="87">
        <f>Planilha!F299</f>
        <v>0</v>
      </c>
      <c r="E299" s="79">
        <f>Planilha!G299*(1+Planilha!H299)</f>
        <v>0</v>
      </c>
      <c r="F299" s="291"/>
      <c r="G299" s="291"/>
      <c r="H299" s="291"/>
      <c r="I299" s="291"/>
      <c r="J299" s="291"/>
      <c r="K299" s="291"/>
      <c r="L299" s="81">
        <f t="shared" si="12"/>
        <v>0</v>
      </c>
    </row>
    <row r="300" spans="1:12" s="61" customFormat="1" ht="18" customHeight="1">
      <c r="A300" s="10" t="s">
        <v>360</v>
      </c>
      <c r="B300" s="32" t="s">
        <v>544</v>
      </c>
      <c r="C300" s="87">
        <f>Planilha!E300</f>
        <v>0</v>
      </c>
      <c r="D300" s="87">
        <f>Planilha!F300</f>
        <v>0</v>
      </c>
      <c r="E300" s="79">
        <f>Planilha!G300*(1+Planilha!H300)</f>
        <v>0</v>
      </c>
      <c r="F300" s="291"/>
      <c r="G300" s="291"/>
      <c r="H300" s="291"/>
      <c r="I300" s="291"/>
      <c r="J300" s="291"/>
      <c r="K300" s="291"/>
      <c r="L300" s="81">
        <f t="shared" si="12"/>
        <v>0</v>
      </c>
    </row>
    <row r="301" spans="1:12" s="61" customFormat="1" ht="18" customHeight="1">
      <c r="A301" s="10" t="s">
        <v>543</v>
      </c>
      <c r="B301" s="32" t="s">
        <v>548</v>
      </c>
      <c r="C301" s="87">
        <f>Planilha!E301</f>
        <v>0</v>
      </c>
      <c r="D301" s="87">
        <f>Planilha!F301</f>
        <v>0</v>
      </c>
      <c r="E301" s="79">
        <f>Planilha!G301*(1+Planilha!H301)</f>
        <v>0</v>
      </c>
      <c r="F301" s="291"/>
      <c r="G301" s="291"/>
      <c r="H301" s="291"/>
      <c r="I301" s="291"/>
      <c r="J301" s="291"/>
      <c r="K301" s="291"/>
      <c r="L301" s="81">
        <f t="shared" si="12"/>
        <v>0</v>
      </c>
    </row>
    <row r="302" spans="1:12" s="61" customFormat="1" ht="18" customHeight="1">
      <c r="A302" s="10" t="s">
        <v>545</v>
      </c>
      <c r="B302" s="32" t="s">
        <v>549</v>
      </c>
      <c r="C302" s="87">
        <f>Planilha!E302</f>
        <v>0</v>
      </c>
      <c r="D302" s="87">
        <f>Planilha!F302</f>
        <v>0</v>
      </c>
      <c r="E302" s="79">
        <f>Planilha!G302*(1+Planilha!H302)</f>
        <v>0</v>
      </c>
      <c r="F302" s="291"/>
      <c r="G302" s="291"/>
      <c r="H302" s="291"/>
      <c r="I302" s="291"/>
      <c r="J302" s="291"/>
      <c r="K302" s="291"/>
      <c r="L302" s="81">
        <f t="shared" si="12"/>
        <v>0</v>
      </c>
    </row>
    <row r="303" spans="1:12" s="61" customFormat="1" ht="18" customHeight="1">
      <c r="A303" s="10" t="s">
        <v>546</v>
      </c>
      <c r="B303" s="32" t="s">
        <v>126</v>
      </c>
      <c r="C303" s="87">
        <f>Planilha!E303</f>
        <v>0</v>
      </c>
      <c r="D303" s="87">
        <f>Planilha!F303</f>
        <v>0</v>
      </c>
      <c r="E303" s="79">
        <f>Planilha!G303*(1+Planilha!H303)</f>
        <v>0</v>
      </c>
      <c r="F303" s="291"/>
      <c r="G303" s="291"/>
      <c r="H303" s="291"/>
      <c r="I303" s="291"/>
      <c r="J303" s="291"/>
      <c r="K303" s="291"/>
      <c r="L303" s="81">
        <f t="shared" si="12"/>
        <v>0</v>
      </c>
    </row>
    <row r="304" spans="1:12" s="61" customFormat="1" ht="18" customHeight="1">
      <c r="A304" s="10"/>
      <c r="B304" s="44" t="s">
        <v>10</v>
      </c>
      <c r="C304" s="88">
        <f>SUMPRODUCT(Planilha!D296:D303,Planilha!E296:E303,(1+Planilha!H296:H303))</f>
        <v>0</v>
      </c>
      <c r="D304" s="88">
        <f>SUMPRODUCT(Planilha!D296:D303,Planilha!F296:F303,(1+Planilha!H296:H303))</f>
        <v>0</v>
      </c>
      <c r="E304" s="88">
        <f>SUM(E296:E303)</f>
        <v>0</v>
      </c>
      <c r="F304" s="71">
        <f>SUMPRODUCT(F296:F303,E296:E303)</f>
        <v>0</v>
      </c>
      <c r="G304" s="71">
        <f>SUMPRODUCT(G296:G303,E296:E303)</f>
        <v>0</v>
      </c>
      <c r="H304" s="71">
        <f>SUMPRODUCT(H296:H303,E296:E303)</f>
        <v>0</v>
      </c>
      <c r="I304" s="71">
        <f>SUMPRODUCT(I296:I303,E296:E303)</f>
        <v>0</v>
      </c>
      <c r="J304" s="71">
        <f>SUMPRODUCT(J296:J303,E296:E303)</f>
        <v>0</v>
      </c>
      <c r="K304" s="71">
        <f>SUMPRODUCT(K296:K303,E296:E303)</f>
        <v>0</v>
      </c>
      <c r="L304" s="82">
        <f>K304+J304+I304+H304+G304+F304</f>
        <v>0</v>
      </c>
    </row>
    <row r="305" spans="1:12" s="61" customFormat="1" ht="18" customHeight="1" thickBot="1">
      <c r="A305" s="14"/>
      <c r="B305" s="15"/>
      <c r="C305" s="84"/>
      <c r="D305" s="84"/>
      <c r="E305" s="84"/>
      <c r="F305" s="84"/>
      <c r="G305" s="93"/>
      <c r="H305" s="84"/>
      <c r="I305" s="90"/>
      <c r="J305" s="90"/>
      <c r="K305" s="90"/>
      <c r="L305" s="74"/>
    </row>
    <row r="306" spans="1:12" s="61" customFormat="1" ht="18" customHeight="1" thickBot="1" thickTop="1">
      <c r="A306" s="3"/>
      <c r="B306" s="2" t="s">
        <v>71</v>
      </c>
      <c r="C306" s="85">
        <f>C304+C293+C263+C259+C251+C245+C231+C212+C109+C47+C34+C27+C22+C15</f>
        <v>0</v>
      </c>
      <c r="D306" s="85">
        <f>D304+D293+D263+D259+D251+D245+D231+D212+D109+D47+D34+D27+D22+D15</f>
        <v>0</v>
      </c>
      <c r="E306" s="85">
        <f>C306+D306</f>
        <v>0</v>
      </c>
      <c r="F306" s="85">
        <f aca="true" t="shared" si="13" ref="F306:K306">F304+F293+F263+F259+F251+F245+F231+F212+F109+F47+F34+F27+F22+F15</f>
        <v>0</v>
      </c>
      <c r="G306" s="85">
        <f t="shared" si="13"/>
        <v>0</v>
      </c>
      <c r="H306" s="85">
        <f t="shared" si="13"/>
        <v>0</v>
      </c>
      <c r="I306" s="85">
        <f t="shared" si="13"/>
        <v>0</v>
      </c>
      <c r="J306" s="85">
        <f t="shared" si="13"/>
        <v>0</v>
      </c>
      <c r="K306" s="85">
        <f t="shared" si="13"/>
        <v>0</v>
      </c>
      <c r="L306" s="82">
        <f>K306+J306+I306+H306+G306+F306</f>
        <v>0</v>
      </c>
    </row>
    <row r="307" spans="1:12" s="61" customFormat="1" ht="18" customHeight="1" thickBot="1" thickTop="1">
      <c r="A307" s="101"/>
      <c r="B307" s="102"/>
      <c r="C307" s="94" t="e">
        <f>C306/E306</f>
        <v>#DIV/0!</v>
      </c>
      <c r="D307" s="94" t="e">
        <f>D306/E306</f>
        <v>#DIV/0!</v>
      </c>
      <c r="E307" s="106" t="e">
        <f>C307+D307</f>
        <v>#DIV/0!</v>
      </c>
      <c r="F307" s="94" t="e">
        <f>F306/E306</f>
        <v>#DIV/0!</v>
      </c>
      <c r="G307" s="94" t="e">
        <f>G306/E306</f>
        <v>#DIV/0!</v>
      </c>
      <c r="H307" s="94" t="e">
        <f>H306/E306</f>
        <v>#DIV/0!</v>
      </c>
      <c r="I307" s="94" t="e">
        <f>I306/E306</f>
        <v>#DIV/0!</v>
      </c>
      <c r="J307" s="94" t="e">
        <f>J306/E306</f>
        <v>#DIV/0!</v>
      </c>
      <c r="K307" s="94" t="e">
        <f>K306/E306</f>
        <v>#DIV/0!</v>
      </c>
      <c r="L307" s="106" t="e">
        <f>K307+J307+I307+H307+G307+F307</f>
        <v>#DIV/0!</v>
      </c>
    </row>
    <row r="308" spans="1:12" s="61" customFormat="1" ht="18" customHeight="1" thickTop="1">
      <c r="A308" s="104"/>
      <c r="B308" s="105"/>
      <c r="C308" s="103"/>
      <c r="D308" s="103"/>
      <c r="E308" s="103"/>
      <c r="F308" s="103" t="s">
        <v>62</v>
      </c>
      <c r="G308" s="103" t="s">
        <v>63</v>
      </c>
      <c r="H308" s="103" t="s">
        <v>64</v>
      </c>
      <c r="I308" s="103" t="s">
        <v>65</v>
      </c>
      <c r="J308" s="103" t="s">
        <v>66</v>
      </c>
      <c r="K308" s="103" t="s">
        <v>67</v>
      </c>
      <c r="L308" s="77"/>
    </row>
    <row r="309" spans="1:12" s="61" customFormat="1" ht="18" customHeight="1">
      <c r="A309" s="301"/>
      <c r="B309" s="302"/>
      <c r="C309" s="303"/>
      <c r="D309" s="303"/>
      <c r="E309" s="303"/>
      <c r="F309" s="303"/>
      <c r="G309" s="304"/>
      <c r="H309" s="303"/>
      <c r="I309" s="303"/>
      <c r="J309" s="303"/>
      <c r="K309" s="303"/>
      <c r="L309" s="305"/>
    </row>
    <row r="310" spans="1:12" s="61" customFormat="1" ht="18" customHeight="1">
      <c r="A310" s="301"/>
      <c r="B310" s="302"/>
      <c r="C310" s="303"/>
      <c r="D310" s="303"/>
      <c r="E310" s="303"/>
      <c r="F310" s="303"/>
      <c r="G310" s="304"/>
      <c r="H310" s="303"/>
      <c r="I310" s="303"/>
      <c r="J310" s="303"/>
      <c r="K310" s="303"/>
      <c r="L310" s="305"/>
    </row>
    <row r="311" spans="1:12" s="61" customFormat="1" ht="18" customHeight="1">
      <c r="A311" s="301"/>
      <c r="B311" s="302"/>
      <c r="C311" s="303"/>
      <c r="D311" s="303"/>
      <c r="E311" s="303"/>
      <c r="F311" s="303"/>
      <c r="G311" s="283"/>
      <c r="H311" s="283"/>
      <c r="I311" s="283"/>
      <c r="J311" s="283"/>
      <c r="K311" s="283"/>
      <c r="L311" s="305"/>
    </row>
    <row r="312" spans="1:12" s="61" customFormat="1" ht="18" customHeight="1">
      <c r="A312" s="301"/>
      <c r="B312" s="302"/>
      <c r="C312" s="303"/>
      <c r="D312" s="303"/>
      <c r="E312" s="303"/>
      <c r="F312" s="303"/>
      <c r="G312" s="304"/>
      <c r="H312" s="303"/>
      <c r="I312" s="303"/>
      <c r="J312" s="303"/>
      <c r="K312" s="303"/>
      <c r="L312" s="305"/>
    </row>
    <row r="313" spans="1:12" s="61" customFormat="1" ht="18" customHeight="1">
      <c r="A313" s="301"/>
      <c r="B313" s="302"/>
      <c r="C313" s="303"/>
      <c r="D313" s="303"/>
      <c r="E313" s="303"/>
      <c r="F313" s="303"/>
      <c r="G313" s="304"/>
      <c r="H313" s="303"/>
      <c r="I313" s="303"/>
      <c r="J313" s="303"/>
      <c r="K313" s="303"/>
      <c r="L313" s="305"/>
    </row>
    <row r="314" spans="1:12" s="60" customFormat="1" ht="18" customHeight="1">
      <c r="A314" s="277"/>
      <c r="B314" s="278"/>
      <c r="C314" s="284"/>
      <c r="D314" s="284"/>
      <c r="E314" s="284"/>
      <c r="F314" s="284"/>
      <c r="G314" s="306"/>
      <c r="H314" s="284"/>
      <c r="I314" s="284"/>
      <c r="J314" s="284"/>
      <c r="K314" s="284"/>
      <c r="L314" s="305"/>
    </row>
    <row r="315" spans="1:12" s="60" customFormat="1" ht="18" customHeight="1">
      <c r="A315" s="277"/>
      <c r="B315" s="285"/>
      <c r="C315" s="284"/>
      <c r="D315" s="287"/>
      <c r="E315" s="307"/>
      <c r="F315" s="287"/>
      <c r="G315" s="287"/>
      <c r="H315" s="287"/>
      <c r="I315" s="287"/>
      <c r="J315" s="287"/>
      <c r="K315" s="287"/>
      <c r="L315" s="305"/>
    </row>
    <row r="316" spans="1:12" s="60" customFormat="1" ht="18" customHeight="1">
      <c r="A316" s="277"/>
      <c r="B316" s="285"/>
      <c r="C316" s="308"/>
      <c r="D316" s="284"/>
      <c r="E316" s="284"/>
      <c r="F316" s="284"/>
      <c r="G316" s="306"/>
      <c r="H316" s="284"/>
      <c r="I316" s="284"/>
      <c r="J316" s="284"/>
      <c r="K316" s="284"/>
      <c r="L316" s="305"/>
    </row>
    <row r="317" spans="1:12" s="60" customFormat="1" ht="18" customHeight="1">
      <c r="A317" s="48"/>
      <c r="B317" s="69"/>
      <c r="C317" s="8"/>
      <c r="D317" s="8"/>
      <c r="E317" s="108"/>
      <c r="F317" s="8"/>
      <c r="G317" s="8"/>
      <c r="H317" s="70"/>
      <c r="I317" s="70"/>
      <c r="J317" s="70"/>
      <c r="K317" s="70"/>
      <c r="L317" s="77"/>
    </row>
    <row r="318" spans="1:12" s="60" customFormat="1" ht="18" customHeight="1">
      <c r="A318" s="48"/>
      <c r="B318" s="47"/>
      <c r="C318" s="70"/>
      <c r="D318" s="70"/>
      <c r="E318" s="107"/>
      <c r="F318" s="70"/>
      <c r="G318" s="98"/>
      <c r="H318" s="70"/>
      <c r="I318" s="70"/>
      <c r="J318" s="70"/>
      <c r="K318" s="70"/>
      <c r="L318" s="77"/>
    </row>
    <row r="319" spans="1:12" s="60" customFormat="1" ht="18" customHeight="1">
      <c r="A319" s="48"/>
      <c r="B319" s="47"/>
      <c r="C319" s="70"/>
      <c r="D319" s="70"/>
      <c r="E319" s="107"/>
      <c r="F319" s="70"/>
      <c r="G319" s="98"/>
      <c r="H319" s="70"/>
      <c r="I319" s="70"/>
      <c r="J319" s="70"/>
      <c r="K319" s="70"/>
      <c r="L319" s="77"/>
    </row>
    <row r="320" spans="1:12" s="60" customFormat="1" ht="18" customHeight="1">
      <c r="A320" s="48"/>
      <c r="B320" s="69"/>
      <c r="C320" s="70"/>
      <c r="D320" s="70"/>
      <c r="E320" s="107"/>
      <c r="F320" s="70"/>
      <c r="G320" s="98"/>
      <c r="H320" s="70"/>
      <c r="I320" s="70"/>
      <c r="J320" s="70"/>
      <c r="K320" s="70"/>
      <c r="L320" s="77"/>
    </row>
    <row r="321" spans="1:12" s="60" customFormat="1" ht="18" customHeight="1">
      <c r="A321" s="48"/>
      <c r="B321" s="69"/>
      <c r="C321" s="70"/>
      <c r="D321" s="70"/>
      <c r="E321" s="107"/>
      <c r="F321" s="70"/>
      <c r="G321" s="98"/>
      <c r="H321" s="70"/>
      <c r="I321" s="70"/>
      <c r="J321" s="70"/>
      <c r="K321" s="70"/>
      <c r="L321" s="77"/>
    </row>
    <row r="322" spans="1:12" s="61" customFormat="1" ht="18" customHeight="1">
      <c r="A322" s="8"/>
      <c r="B322"/>
      <c r="C322" s="89"/>
      <c r="D322" s="89"/>
      <c r="E322" s="89"/>
      <c r="F322" s="89"/>
      <c r="G322" s="99"/>
      <c r="H322" s="89"/>
      <c r="I322" s="89"/>
      <c r="J322" s="89"/>
      <c r="K322" s="89"/>
      <c r="L322" s="78"/>
    </row>
    <row r="323" spans="1:12" s="61" customFormat="1" ht="18" customHeight="1">
      <c r="A323" s="8"/>
      <c r="B323"/>
      <c r="C323" s="89"/>
      <c r="D323" s="89"/>
      <c r="E323" s="89"/>
      <c r="F323" s="89"/>
      <c r="G323" s="99"/>
      <c r="H323" s="89"/>
      <c r="I323" s="89"/>
      <c r="J323" s="89"/>
      <c r="K323" s="89"/>
      <c r="L323" s="78"/>
    </row>
    <row r="324" spans="1:12" s="61" customFormat="1" ht="18" customHeight="1">
      <c r="A324" s="8"/>
      <c r="B324"/>
      <c r="C324" s="89"/>
      <c r="D324" s="89"/>
      <c r="E324" s="89"/>
      <c r="F324" s="89"/>
      <c r="G324" s="99"/>
      <c r="H324" s="89"/>
      <c r="I324" s="89"/>
      <c r="J324" s="89"/>
      <c r="K324" s="89"/>
      <c r="L324" s="78"/>
    </row>
    <row r="325" spans="1:12" s="61" customFormat="1" ht="15.75">
      <c r="A325" s="8"/>
      <c r="B325"/>
      <c r="C325" s="89"/>
      <c r="D325" s="89"/>
      <c r="E325" s="89"/>
      <c r="F325" s="89"/>
      <c r="G325" s="99"/>
      <c r="H325" s="89"/>
      <c r="I325" s="89"/>
      <c r="J325" s="89"/>
      <c r="K325" s="89"/>
      <c r="L325" s="78"/>
    </row>
    <row r="326" spans="1:12" s="61" customFormat="1" ht="15.75">
      <c r="A326" s="8"/>
      <c r="B326"/>
      <c r="C326" s="89"/>
      <c r="D326" s="89"/>
      <c r="E326" s="89"/>
      <c r="F326" s="89"/>
      <c r="G326" s="99"/>
      <c r="H326" s="89"/>
      <c r="I326" s="89"/>
      <c r="J326" s="89"/>
      <c r="K326" s="89"/>
      <c r="L326" s="78"/>
    </row>
    <row r="327" spans="1:12" s="61" customFormat="1" ht="15.75">
      <c r="A327" s="8"/>
      <c r="B327"/>
      <c r="C327" s="89"/>
      <c r="D327" s="89"/>
      <c r="E327" s="89"/>
      <c r="F327" s="89"/>
      <c r="G327" s="99"/>
      <c r="H327" s="89"/>
      <c r="I327" s="89"/>
      <c r="J327" s="89"/>
      <c r="K327" s="89"/>
      <c r="L327" s="78"/>
    </row>
    <row r="328" spans="1:12" s="61" customFormat="1" ht="15.75">
      <c r="A328" s="8"/>
      <c r="B328"/>
      <c r="C328" s="89"/>
      <c r="D328" s="89"/>
      <c r="E328" s="89"/>
      <c r="F328" s="89"/>
      <c r="G328" s="99"/>
      <c r="H328" s="89"/>
      <c r="I328" s="89"/>
      <c r="J328" s="89"/>
      <c r="K328" s="89"/>
      <c r="L328" s="78"/>
    </row>
    <row r="329" spans="1:12" s="61" customFormat="1" ht="15.75">
      <c r="A329" s="8"/>
      <c r="B329"/>
      <c r="C329" s="89"/>
      <c r="D329" s="89"/>
      <c r="E329" s="89"/>
      <c r="F329" s="89"/>
      <c r="G329" s="99"/>
      <c r="H329" s="89"/>
      <c r="I329" s="89"/>
      <c r="J329" s="89"/>
      <c r="K329" s="89"/>
      <c r="L329" s="78"/>
    </row>
  </sheetData>
  <sheetProtection password="C959" sheet="1"/>
  <mergeCells count="7">
    <mergeCell ref="G311:K311"/>
    <mergeCell ref="F5:K5"/>
    <mergeCell ref="A1:L1"/>
    <mergeCell ref="A2:L2"/>
    <mergeCell ref="A3:L3"/>
    <mergeCell ref="A4:L4"/>
    <mergeCell ref="B6:E6"/>
  </mergeCells>
  <printOptions horizontalCentered="1"/>
  <pageMargins left="0" right="0" top="0.1968503937007874" bottom="0" header="0.1968503937007874" footer="0"/>
  <pageSetup horizontalDpi="600" verticalDpi="600" orientation="landscape" paperSize="9" scale="68" r:id="rId1"/>
  <rowBreaks count="7" manualBreakCount="7">
    <brk id="47" max="255" man="1"/>
    <brk id="94" max="11" man="1"/>
    <brk id="141" max="11" man="1"/>
    <brk id="188" max="11" man="1"/>
    <brk id="235" max="11" man="1"/>
    <brk id="282" max="11" man="1"/>
    <brk id="3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proplan-p077260</dc:creator>
  <cp:keywords/>
  <dc:description/>
  <cp:lastModifiedBy>engenhariap054772</cp:lastModifiedBy>
  <cp:lastPrinted>2013-04-18T19:08:20Z</cp:lastPrinted>
  <dcterms:created xsi:type="dcterms:W3CDTF">2012-10-26T11:42:02Z</dcterms:created>
  <dcterms:modified xsi:type="dcterms:W3CDTF">2013-05-03T12:53:31Z</dcterms:modified>
  <cp:category/>
  <cp:version/>
  <cp:contentType/>
  <cp:contentStatus/>
</cp:coreProperties>
</file>