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35" windowWidth="9405" windowHeight="4770" activeTab="0"/>
  </bookViews>
  <sheets>
    <sheet name="Planilha" sheetId="1" r:id="rId1"/>
    <sheet name="Cronograma" sheetId="2" r:id="rId2"/>
  </sheets>
  <definedNames>
    <definedName name="_xlnm.Print_Area" localSheetId="1">'Cronograma'!$A$7:$P$318</definedName>
    <definedName name="_xlnm.Print_Area" localSheetId="0">'Planilha'!$A$1:$I$315</definedName>
  </definedNames>
  <calcPr fullCalcOnLoad="1"/>
</workbook>
</file>

<file path=xl/sharedStrings.xml><?xml version="1.0" encoding="utf-8"?>
<sst xmlns="http://schemas.openxmlformats.org/spreadsheetml/2006/main" count="1099" uniqueCount="541">
  <si>
    <t>1.5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</si>
  <si>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</si>
  <si>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</si>
  <si>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</si>
  <si>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</si>
  <si>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</si>
  <si>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</si>
  <si>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</si>
  <si>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</si>
  <si>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1.2</t>
  </si>
  <si>
    <t>1.3</t>
  </si>
  <si>
    <t>1.4</t>
  </si>
  <si>
    <t>Subtotal</t>
  </si>
  <si>
    <t>2.0</t>
  </si>
  <si>
    <t>FUNDAÇÕES:</t>
  </si>
  <si>
    <t>2.1</t>
  </si>
  <si>
    <t>2.2</t>
  </si>
  <si>
    <t>2.3</t>
  </si>
  <si>
    <t>2.4</t>
  </si>
  <si>
    <t>kg</t>
  </si>
  <si>
    <t>3.0</t>
  </si>
  <si>
    <t>ESTRUTURA:</t>
  </si>
  <si>
    <t>3.1</t>
  </si>
  <si>
    <t>3.2</t>
  </si>
  <si>
    <t>3.3</t>
  </si>
  <si>
    <t>3.4</t>
  </si>
  <si>
    <t>4.0</t>
  </si>
  <si>
    <t>5.0</t>
  </si>
  <si>
    <t>5.1</t>
  </si>
  <si>
    <t>COBERTURA</t>
  </si>
  <si>
    <t>DIVERSOS</t>
  </si>
  <si>
    <t>TOTAL GERAL</t>
  </si>
  <si>
    <t>3.5</t>
  </si>
  <si>
    <t>m²</t>
  </si>
  <si>
    <t>m³</t>
  </si>
  <si>
    <t>Kg</t>
  </si>
  <si>
    <t>4.1</t>
  </si>
  <si>
    <t>TOTAL</t>
  </si>
  <si>
    <t>MÊS</t>
  </si>
  <si>
    <t>1º MÊS</t>
  </si>
  <si>
    <t>2º MÊS</t>
  </si>
  <si>
    <t>3º MÊS</t>
  </si>
  <si>
    <t>MATERIAL</t>
  </si>
  <si>
    <t>MDO</t>
  </si>
  <si>
    <t>BDI</t>
  </si>
  <si>
    <t>TOTAL C/ BDI</t>
  </si>
  <si>
    <t>Placas de obra em chapa galvanizada nº 22 de 200x250cm</t>
  </si>
  <si>
    <t>unid</t>
  </si>
  <si>
    <t>Limpeza do terreno</t>
  </si>
  <si>
    <t>Remoção de Entulho (Ver Especificações Técnicas )</t>
  </si>
  <si>
    <t>1.6</t>
  </si>
  <si>
    <t>1.7</t>
  </si>
  <si>
    <t xml:space="preserve">                                                       Compactação</t>
  </si>
  <si>
    <t>ADMINISTRAÇÃO LOCAL</t>
  </si>
  <si>
    <t>Licenças, taxas e aprovação de planta (Alvará)</t>
  </si>
  <si>
    <t>Serv.</t>
  </si>
  <si>
    <t>Mês</t>
  </si>
  <si>
    <t>Engenheiro Civil Residente (4 horas diárias)</t>
  </si>
  <si>
    <t>Encarregado Geral              (8 horas diárias)</t>
  </si>
  <si>
    <t>2.5</t>
  </si>
  <si>
    <t>Material de escritório e limpeza</t>
  </si>
  <si>
    <t>m</t>
  </si>
  <si>
    <t>3.6</t>
  </si>
  <si>
    <t>Estacas  Ø = 25cm               aço +arame recozido nº 18</t>
  </si>
  <si>
    <t>3.7</t>
  </si>
  <si>
    <t xml:space="preserve">                                             concreto          fck = 20Mpa</t>
  </si>
  <si>
    <t>3.8</t>
  </si>
  <si>
    <t>3.9</t>
  </si>
  <si>
    <t>3.10</t>
  </si>
  <si>
    <t>Blocos                                  formas em chapa resinada + sarrafo+prego 18x30</t>
  </si>
  <si>
    <t>3.11</t>
  </si>
  <si>
    <t xml:space="preserve">                                            aço +arame recozido nº 18</t>
  </si>
  <si>
    <t>3.12</t>
  </si>
  <si>
    <t xml:space="preserve">                                            concreto         fck = 25Mpa</t>
  </si>
  <si>
    <t>3.13</t>
  </si>
  <si>
    <t>Vigas Baldrames                  formas em chapa resinada + sarrafo+prego 18x30</t>
  </si>
  <si>
    <t>3.14</t>
  </si>
  <si>
    <t>3.15</t>
  </si>
  <si>
    <t>Estacas  Ø = 30cm               aço +arame recozido nº 18</t>
  </si>
  <si>
    <t xml:space="preserve">Concreto magro p/ fundo de blocos e baldrames   fck = 8Mpa </t>
  </si>
  <si>
    <t>Escavação mecânica de estacas     Ø = 30cm (trado helicoidal)</t>
  </si>
  <si>
    <t>Escavação mecânica de estacas     Ø = 25cm (trado helicoidal)</t>
  </si>
  <si>
    <t>Escavação manual, reaterro e compactação de blocos</t>
  </si>
  <si>
    <t>Escavação manual, reaterro e compactaçãode baldrames</t>
  </si>
  <si>
    <t>Pilares                                  formas em chapa resinada + sarrafo+prego 18x30</t>
  </si>
  <si>
    <t xml:space="preserve">                                             aço +arame recozido nº 12</t>
  </si>
  <si>
    <t xml:space="preserve">                                             concreto         fck = 25Mpa</t>
  </si>
  <si>
    <t>Vigas                                    formas em chapa resinada + sarrafo+prego 18x30</t>
  </si>
  <si>
    <t xml:space="preserve">                                            aço +arame recozido nº 12</t>
  </si>
  <si>
    <r>
      <t xml:space="preserve">Madeira roliça p/ escoramento em peças de  Ø = </t>
    </r>
    <r>
      <rPr>
        <sz val="12"/>
        <rFont val="Calibri"/>
        <family val="2"/>
      </rPr>
      <t>±</t>
    </r>
    <r>
      <rPr>
        <sz val="12"/>
        <rFont val="Arial"/>
        <family val="2"/>
      </rPr>
      <t xml:space="preserve"> 12cm e h = </t>
    </r>
    <r>
      <rPr>
        <sz val="12"/>
        <rFont val="Calibri"/>
        <family val="2"/>
      </rPr>
      <t>±</t>
    </r>
    <r>
      <rPr>
        <sz val="16.7"/>
        <rFont val="Arial"/>
        <family val="2"/>
      </rPr>
      <t xml:space="preserve"> </t>
    </r>
    <r>
      <rPr>
        <sz val="12"/>
        <rFont val="Arial"/>
        <family val="2"/>
      </rPr>
      <t xml:space="preserve">4m </t>
    </r>
  </si>
  <si>
    <t>VEDAÇÃO:</t>
  </si>
  <si>
    <t xml:space="preserve">Alvenaria em bloco ceramico furado 1vez(l=20cm)+argamassa de assentamento       </t>
  </si>
  <si>
    <t>5.2</t>
  </si>
  <si>
    <t>Vergas e contra-vergas   {formas de chp. mad.res. # = 14,0mm + acess. e pregos</t>
  </si>
  <si>
    <t>5.3</t>
  </si>
  <si>
    <t xml:space="preserve">                                           {aço + arame recozido nº 18</t>
  </si>
  <si>
    <t>5.4</t>
  </si>
  <si>
    <t xml:space="preserve">                                           {concreto         fck = 20Mpa</t>
  </si>
  <si>
    <t>6.0</t>
  </si>
  <si>
    <t>REVESTIMENTO:</t>
  </si>
  <si>
    <t>6.1</t>
  </si>
  <si>
    <t>Chapisco (incluindo chapisco rolado em teto de lajes c/EPS, vigas e pilar)</t>
  </si>
  <si>
    <t>6.2</t>
  </si>
  <si>
    <t>Emboço (interno + externo)</t>
  </si>
  <si>
    <t>6.3</t>
  </si>
  <si>
    <t>Reboco (interno + externo)</t>
  </si>
  <si>
    <t>6.4</t>
  </si>
  <si>
    <t>Gesso revestimento interno</t>
  </si>
  <si>
    <t>6.5</t>
  </si>
  <si>
    <t>Gesso em teto sobre laje treliçada</t>
  </si>
  <si>
    <t>6.6</t>
  </si>
  <si>
    <t>Requadração em gesso de vigas, cantos, quinas e vãos, pilares, janelas, portas</t>
  </si>
  <si>
    <t>6.7</t>
  </si>
  <si>
    <t>Cerâmica 20x20cm PEI3 + argamassa de assentamento</t>
  </si>
  <si>
    <t>6.8</t>
  </si>
  <si>
    <t>Pastilha de porcelana 5x5cm + argamassa de assentamento</t>
  </si>
  <si>
    <t>7.0</t>
  </si>
  <si>
    <t>PAVIMENTAÇÃO:</t>
  </si>
  <si>
    <t>7.1</t>
  </si>
  <si>
    <t>Contrapiso de concreto fck= 11Mpa  # = 6cm ((térreo)</t>
  </si>
  <si>
    <t>7.2</t>
  </si>
  <si>
    <t>7.3</t>
  </si>
  <si>
    <t>7.4</t>
  </si>
  <si>
    <t>7.5</t>
  </si>
  <si>
    <t>7.6</t>
  </si>
  <si>
    <t>7.7</t>
  </si>
  <si>
    <t>7.8</t>
  </si>
  <si>
    <t>Soleira de granito cinza p/ porta  30x360cm      # = 2cm</t>
  </si>
  <si>
    <t>Soleira de granito cinza p/ porta  30x180cm      # = 2cm</t>
  </si>
  <si>
    <t>Soleira de granito cinza p/ porta  30x160cm      # = 2cm</t>
  </si>
  <si>
    <t>Soleira de granito cinza p/ porta  30x90cm        # = 2cm</t>
  </si>
  <si>
    <t>Alimentação</t>
  </si>
  <si>
    <t>Kit cavalete c/ registro de esfera                                          Ø = ¾"</t>
  </si>
  <si>
    <t>Registro de pressão c/ canopla cromada                            Ø = ¾"</t>
  </si>
  <si>
    <t>Registro esfera borboleta bruto PVC                                   Ø = ¾"</t>
  </si>
  <si>
    <t>Colar de tomada em PVC                             Ø = ¾"</t>
  </si>
  <si>
    <t>Joelho 90° soldável c/ rosca                         Ø = 25 mm - ¾"</t>
  </si>
  <si>
    <t>Luva soldável c/ rosca                                   Ø = 25 mm -¾"</t>
  </si>
  <si>
    <t>Adapt sold. c/ flange livre p/ cx. d´água                                   Ø = 25 mm - ¾"</t>
  </si>
  <si>
    <t>Adapt sold.curto c/bolsa-rosca p registro                                Ø = 25 mm - ¾"</t>
  </si>
  <si>
    <t>Curva 90° soldável                                   Ø = 25 mm</t>
  </si>
  <si>
    <t>Joelho 90° soldável                                 Ø = 25 mm</t>
  </si>
  <si>
    <t>Luva soldável                                           Ø = 25 mm</t>
  </si>
  <si>
    <t>Tubo PVC soldável marrom                   Ø = 25 mm   c/ 6m</t>
  </si>
  <si>
    <t>Tê 90° soldável                                       Ø = 25 mm</t>
  </si>
  <si>
    <t>Esgoto Sanitário</t>
  </si>
  <si>
    <t xml:space="preserve">Caixa de gordura   CG 60x60cm de alvenaria de tijolo maciços c/ revestimento </t>
  </si>
  <si>
    <t>Caixa de gordura   CG 80x80cm de alvenaria de tijolo maciços c/ revestimento</t>
  </si>
  <si>
    <t>Caixa de inspeção esgoto simples CE-60x60cm de alvenaria de tijolo maciços c/ revestimento</t>
  </si>
  <si>
    <t>Caixa de inspeção esgoto simples CE-80x80cm de alvenaria de tijolo maciços c/ revestimento</t>
  </si>
  <si>
    <t>Caixa sifonada                                   Ø = 150x150x50R</t>
  </si>
  <si>
    <t>Sifão flexível c/ Adaptador                               Ø = 1.½" - 1.½"</t>
  </si>
  <si>
    <t>Válvula  de plastico p/ tanque                           Ø = 1 ½"</t>
  </si>
  <si>
    <t>Bucha de redução longa                                   Ø = 50 mm - 40 mm</t>
  </si>
  <si>
    <t>Curva 45° curta                                    Ø = 100 mm</t>
  </si>
  <si>
    <t>Curva 45° longa                                   Ø = 100 mm</t>
  </si>
  <si>
    <t>Curva 45° longa                                   Ø = 50 mm</t>
  </si>
  <si>
    <t>Curva 45° longa                                   Ø = 75 mm</t>
  </si>
  <si>
    <t>Curva 45° longa                                  Ø = 40 mm</t>
  </si>
  <si>
    <t>Curva 90° curta                                   Ø = 40 mm</t>
  </si>
  <si>
    <t>Joelho 45°                                   Ø = 100 mm</t>
  </si>
  <si>
    <t>Joelho 45°                                   Ø = 40 mm</t>
  </si>
  <si>
    <t>Joelho 45°                                   Ø = 50 mm</t>
  </si>
  <si>
    <t>Joelho 90°                                   Ø = 100 mm</t>
  </si>
  <si>
    <t>Joelho 90°                                   Ø = 40 mm</t>
  </si>
  <si>
    <t>Joelho 90° c/anel p/ esgoto secundário                                   Ø = 40 mm - 1.½"</t>
  </si>
  <si>
    <t>Junção simples                                   Ø = 100 mm - 50 mm</t>
  </si>
  <si>
    <t>Junção simples                                   Ø = 100 mm- 100 mm</t>
  </si>
  <si>
    <t>Junção simples                                   Ø = 150 mm - 100 mm</t>
  </si>
  <si>
    <t>Junção simples                                   Ø = 50 mm - 50 mm</t>
  </si>
  <si>
    <t>Junção simples                                   Ø = 75 mm - 50 mm</t>
  </si>
  <si>
    <t>Junção simples                                  Ø = 40 mm</t>
  </si>
  <si>
    <t>Luva de correr                                     Ø = 150 mm</t>
  </si>
  <si>
    <t>Luva simples                                       Ø = 100 mm</t>
  </si>
  <si>
    <t>Luva simples                                       Ø = 75 mm</t>
  </si>
  <si>
    <t>Redução excêntrica                                   Ø = 100 mm - 50 mm</t>
  </si>
  <si>
    <t>Redução excêntrica                                   Ø = 75 mm - 50 mm</t>
  </si>
  <si>
    <t>Tubo PVC rígido c/ ponta lisa  Serie R                    Ø = 100 mm - 4"      c/ 6m</t>
  </si>
  <si>
    <t>Tubo PVC rígido c/ ponta lisa  Serie R                    Ø = 150 mm - 6"      c/ 6m</t>
  </si>
  <si>
    <t>Tubo PVC rígido c/ ponta lisa  Serie R                    Ø = 40 mm               c/ 6m</t>
  </si>
  <si>
    <t>Tubo PVC rígido c/ ponta lisa  Serie R                    Ø = 50 mm - 2"        c/ 6m</t>
  </si>
  <si>
    <t>Tubo PVC rígido c/ ponta lisa  Serie R                    Ø = 75 mm - 3"        c/ 6m</t>
  </si>
  <si>
    <t>Esgoto Pluvial</t>
  </si>
  <si>
    <t>Curva 45° longa                         Ø =  100 mm</t>
  </si>
  <si>
    <t>Joelho 90°                                  Ø =  100 mm</t>
  </si>
  <si>
    <t>Luva de correr                            Ø =  100 mm</t>
  </si>
  <si>
    <t>Luva simples                              Ø =  100 mm</t>
  </si>
  <si>
    <t>Tubo PVC rígido c/ ponta lisa  Serie R                   Ø =  100 mm - 4"      c/ 6m</t>
  </si>
  <si>
    <t>Caixa d'água de fibra c/ tampa  de 3000litros</t>
  </si>
  <si>
    <t>Joelho de redução soldável c/ rosca            Ø = 25 mm - ¾"</t>
  </si>
  <si>
    <t>Adapt sold. c/ flange livre p/ cx. d´água                                      Ø = 75 mm - 2.½"</t>
  </si>
  <si>
    <t>Adapt sold.curto c/bolsa-rosca p registro                                   Ø = 25 mm - ¾"</t>
  </si>
  <si>
    <t>Adapt sold.curto c/bolsa-rosca p registro                                   Ø = 32 mm - 1"</t>
  </si>
  <si>
    <t>Adapt sold.curto c/bolsa-rosca p registro                                   Ø = 40 mm - 1.¼"</t>
  </si>
  <si>
    <t>Adapt sold.curto c/bolsa-rosca p registro                                   Ø = 75 mm - 2.½"</t>
  </si>
  <si>
    <t>Bucha de redução sold. curta                                   Ø = 32 mm - 25 mm</t>
  </si>
  <si>
    <t>Bucha de redução sold. curta                                   Ø = 40 mm - 32 mm</t>
  </si>
  <si>
    <t>Bucha de redução sold. curta                                   Ø = 75 mm - 60 mm</t>
  </si>
  <si>
    <t>Bucha de redução sold. longa                                   Ø = 40 mm - 25 mm</t>
  </si>
  <si>
    <t>Bucha de redução sold. longa                                   Ø = 60 mm - 40 mm</t>
  </si>
  <si>
    <t>Cap soldável                                             Ø = 25 mm</t>
  </si>
  <si>
    <t>Curva 45° soldável                                   Ø = 32 mm</t>
  </si>
  <si>
    <t>Curva 45° soldável                                   Ø = 60 mm</t>
  </si>
  <si>
    <t>Curva 90° soldável                                   Ø = 32 mm</t>
  </si>
  <si>
    <t>Curva 90° soldável                                   Ø = 40 mm</t>
  </si>
  <si>
    <t>Curva 90° soldável                                   Ø = 60 mm</t>
  </si>
  <si>
    <t>Curva 90° soldável                                   Ø = 75 mm</t>
  </si>
  <si>
    <t>Joelho de redução 90° soldável             Ø = 32 mm - 25 mm</t>
  </si>
  <si>
    <t>Luva soldável                                   Ø = 40 mm</t>
  </si>
  <si>
    <t>Luva soldável                                   Ø = 60 mm</t>
  </si>
  <si>
    <t>Tubos PVC soldável marrom                                   Ø = 25 mm     c/ 6m</t>
  </si>
  <si>
    <t>Tubos PVC soldável marrom                                   Ø = 32 mm     c/ 6m</t>
  </si>
  <si>
    <t>Tubos PVC soldável marrom                                  Ø = 40 mm      c/ 6m</t>
  </si>
  <si>
    <t>Tubos PVC soldável marrom                                  Ø = 60 mm      c/ 6m</t>
  </si>
  <si>
    <t>Tubos PVC soldável marrom                                  Ø = 75 mm      c/ 6m</t>
  </si>
  <si>
    <t>Tê 90° soldável                                   Ø = 25 mm</t>
  </si>
  <si>
    <t>Tê 90° soldável                                   Ø = 32 mm</t>
  </si>
  <si>
    <t>Tê 90° soldável                                   Ø = 40 mm</t>
  </si>
  <si>
    <t>Tê 90° soldável                                   Ø = 60 mm</t>
  </si>
  <si>
    <t>Tê de redução 90° soldável                                   Ø = 32 mm - ¾"</t>
  </si>
  <si>
    <t>Tê de redução 90° soldável                                   Ø = 40 mm - 32 mm</t>
  </si>
  <si>
    <t>Joelho 90° soldável com  bucha de latão                                   Ø = 25 mm - ¾"</t>
  </si>
  <si>
    <t>Joelho de redução 90° soldável com bucha de latão                Ø = 25 mm- ½"</t>
  </si>
  <si>
    <t>Bolsa de ligação p/ vaso sanitário                                  Ø = 1.½"</t>
  </si>
  <si>
    <t>Metais</t>
  </si>
  <si>
    <t>Registro bruto de gaveta industrial                                   Ø = 1"</t>
  </si>
  <si>
    <t>Registro bruto de gaveta industrial                                   Ø = 1.¼"</t>
  </si>
  <si>
    <t>Registro bruto de gaveta industrial                                   Ø = 2.½"</t>
  </si>
  <si>
    <t>Registro bruto de gaveta industrial                                   Ø = ¾"</t>
  </si>
  <si>
    <t>Registro de pressão c/ canopla cromada                        Ø = ¾"</t>
  </si>
  <si>
    <t>Válvula de descarga p/ mictório                                   Ø = ¾"</t>
  </si>
  <si>
    <t>Engate flexível cobre cromado com canopla                Ø = ½ - 40cm</t>
  </si>
  <si>
    <t>Válvula de metal p/ lavatório                            Ø = 1"</t>
  </si>
  <si>
    <t>Válvula p/ pia  tipo americana de metal cromado    Ø = 3 ½" x 1 ½"</t>
  </si>
  <si>
    <t>Torneira automática p/ lavatório                                   Ø = 25 mm - ½"</t>
  </si>
  <si>
    <t>Torneira de Pia de Cozinha                                          Ø = 25mm - ¾"</t>
  </si>
  <si>
    <t>Torneira de Tanque de Lavar                                       Ø = 25mmx ¾"</t>
  </si>
  <si>
    <t>Ducha Higiênica                                   Ø = ¾"</t>
  </si>
  <si>
    <t>Louças</t>
  </si>
  <si>
    <t>Mictório de de louça branco    c/ sifão acoplado      Ø = ¾"</t>
  </si>
  <si>
    <t>Lavatório c/ coluna de louça branco tamanho médio</t>
  </si>
  <si>
    <t>Cuba de louça branca tamanho médio</t>
  </si>
  <si>
    <t>Tanque de louça branco c/ coluna</t>
  </si>
  <si>
    <t>Diversos</t>
  </si>
  <si>
    <t>Chuveiro  de metal  de  110/220V              Ø = 25mm x ½"</t>
  </si>
  <si>
    <t>Escavação de caixa de passagem e de gordura em material de 1ª categoria</t>
  </si>
  <si>
    <t>8.0</t>
  </si>
  <si>
    <t>INSTALAÇÕES HIDRÁULICAS E SANITÁRIAS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</si>
  <si>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</si>
  <si>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</si>
  <si>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</si>
  <si>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</si>
  <si>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</si>
  <si>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</si>
  <si>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</si>
  <si>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</si>
  <si>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</si>
  <si>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</si>
  <si>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</si>
  <si>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</si>
  <si>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</si>
  <si>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</si>
  <si>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</si>
  <si>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</si>
  <si>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</si>
  <si>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</si>
  <si>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</si>
  <si>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</si>
  <si>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</si>
  <si>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</si>
  <si>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</si>
  <si>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</si>
  <si>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</si>
  <si>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</si>
  <si>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</si>
  <si>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</si>
  <si>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</si>
  <si>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</si>
  <si>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</si>
  <si>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</si>
  <si>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</si>
  <si>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</si>
  <si>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</si>
  <si>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</si>
  <si>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</si>
  <si>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</si>
  <si>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</si>
  <si>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</si>
  <si>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</si>
  <si>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</si>
  <si>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</si>
  <si>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</si>
  <si>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</si>
  <si>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</si>
  <si>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</si>
  <si>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</si>
  <si>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</si>
  <si>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</si>
  <si>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</si>
  <si>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</si>
  <si>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</si>
  <si>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</si>
  <si>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</si>
  <si>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</si>
  <si>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</si>
  <si>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</si>
  <si>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</si>
  <si>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</si>
  <si>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</si>
  <si>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</si>
  <si>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</si>
  <si>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</si>
  <si>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</si>
  <si>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</si>
  <si>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</si>
  <si>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</si>
  <si>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</si>
  <si>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</si>
  <si>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</si>
  <si>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</si>
  <si>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</si>
  <si>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</si>
  <si>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</si>
  <si>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</si>
  <si>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</si>
  <si>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</si>
  <si>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</si>
  <si>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</si>
  <si>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</si>
  <si>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</si>
  <si>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</si>
  <si>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</si>
  <si>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</si>
  <si>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</si>
  <si>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</si>
  <si>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</si>
  <si>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</si>
  <si>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</si>
  <si>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</si>
  <si>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</si>
  <si>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</si>
  <si>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</si>
  <si>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</si>
  <si>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</si>
  <si>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</si>
  <si>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</si>
  <si>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</si>
  <si>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</si>
  <si>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</si>
  <si>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</si>
  <si>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</si>
  <si>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</si>
  <si>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</si>
  <si>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</si>
  <si>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</si>
  <si>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9.0</t>
  </si>
  <si>
    <t>10.0</t>
  </si>
  <si>
    <t>ESQUADRIAS DE ALUMÍNIO</t>
  </si>
  <si>
    <t>Contramarcos</t>
  </si>
  <si>
    <t>10.1</t>
  </si>
  <si>
    <t>10.2</t>
  </si>
  <si>
    <t>10.3</t>
  </si>
  <si>
    <t>10.4</t>
  </si>
  <si>
    <t>Porta</t>
  </si>
  <si>
    <t>Janelas</t>
  </si>
  <si>
    <t>11.0</t>
  </si>
  <si>
    <t>11.1</t>
  </si>
  <si>
    <t>11.2</t>
  </si>
  <si>
    <t>11.3</t>
  </si>
  <si>
    <t>12.0</t>
  </si>
  <si>
    <t>12.1</t>
  </si>
  <si>
    <t>12.2</t>
  </si>
  <si>
    <t>12.3</t>
  </si>
  <si>
    <t>13.0</t>
  </si>
  <si>
    <t>ESQUADRIAS METÁLICAS</t>
  </si>
  <si>
    <t>13.1</t>
  </si>
  <si>
    <t>Escada tipo marinheiro c/ gaiola de 80x480cm  aço CA50A  Ø = 16,0mm</t>
  </si>
  <si>
    <t>13.2</t>
  </si>
  <si>
    <t xml:space="preserve">Porta em chapa de aço # = 1,21mm (chapa nº 18) de 80x80cm p/ alçapão </t>
  </si>
  <si>
    <t>13.3</t>
  </si>
  <si>
    <t>Guarda corpo                   + acessórios de montagem</t>
  </si>
  <si>
    <t>14.0</t>
  </si>
  <si>
    <t>VIDRAÇARIA</t>
  </si>
  <si>
    <t>Ferragens</t>
  </si>
  <si>
    <t>jg</t>
  </si>
  <si>
    <t>PINTURA</t>
  </si>
  <si>
    <t xml:space="preserve">Fundo Preparador de paredes </t>
  </si>
  <si>
    <t>Esmalte sintético</t>
  </si>
  <si>
    <t>Acessórios, solventes, rolos etc.</t>
  </si>
  <si>
    <t>Conj.</t>
  </si>
  <si>
    <t>Jardinagem (Plantio de arvores e plantas ornamentais)</t>
  </si>
  <si>
    <t>Limpeza da obra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</si>
  <si>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</si>
  <si>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</si>
  <si>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</si>
  <si>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</si>
  <si>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</si>
  <si>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</si>
  <si>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</si>
  <si>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</si>
  <si>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</si>
  <si>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</si>
  <si>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</si>
  <si>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</si>
  <si>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</si>
  <si>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</si>
  <si>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</si>
  <si>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</si>
  <si>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</si>
  <si>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</si>
  <si>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</si>
  <si>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</si>
  <si>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</si>
  <si>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</si>
  <si>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</si>
  <si>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</si>
  <si>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 xml:space="preserve">Lajes maciças                      formas em chapa resinada + sarrafo+prego 18x30 </t>
  </si>
  <si>
    <t>Laje Treliça de piso + capa de concreto fck = 25Mpa</t>
  </si>
  <si>
    <t>Laje Treliça de cobertura + capa de concreto fck = 25Mpa</t>
  </si>
  <si>
    <t>Escavação e reaterro de valas p/rede de esgoto sanitário e pluvial  em material de 1ª categ.</t>
  </si>
  <si>
    <t>Estrutura metálica p/ telha tipo "Sandwich"</t>
  </si>
  <si>
    <t>Telha tipo "Sandwich"</t>
  </si>
  <si>
    <t>Calhas em chapas galvanizadas    nº 26 (ver memorial descritivo e projeto)</t>
  </si>
  <si>
    <t>Rufos metálicos  em chapas          nº 26 (ver memorial descritivo e projeto)</t>
  </si>
  <si>
    <t xml:space="preserve">Chapins metálicos em chapas nº  26 (pingadeira,ver memorial descritivo e projeto) </t>
  </si>
  <si>
    <t>Caixa de esgoto pluvial 60x60cm de alvenaria de tijolo maciços, revest. e c/grelha metálica</t>
  </si>
  <si>
    <t>4.11</t>
  </si>
  <si>
    <t>4.12</t>
  </si>
  <si>
    <t>Torneira curta de metal amarelo c/ engate p/ mangueira  Ø = ¾"</t>
  </si>
  <si>
    <t>8.108</t>
  </si>
  <si>
    <t>Canaletas internas de alvenaria revestida c/grelha de aço inoxidável de L=15cm e H=15cm</t>
  </si>
  <si>
    <t>12.4</t>
  </si>
  <si>
    <t>12.5</t>
  </si>
  <si>
    <t>Projeto executivo de terraplangem</t>
  </si>
  <si>
    <t xml:space="preserve">hora </t>
  </si>
  <si>
    <t xml:space="preserve">Rodapé em porcelanato + argamassa de assentamento  h = 7cm </t>
  </si>
  <si>
    <t>Vaso Sanitário dse louça branco c/ cx. acoplada     Dual Flux    Ø = ½"</t>
  </si>
  <si>
    <t>Contramarco de alumínio                    J1  250x170cm</t>
  </si>
  <si>
    <t>Contramarco de alumínio                    J2  250x130cm</t>
  </si>
  <si>
    <t>Contramarco de alumínio                    J3  200x170cm</t>
  </si>
  <si>
    <t>Contramarco de alumínio                    J4  200x130cm</t>
  </si>
  <si>
    <t>Contramarco de alumínio                    J5  160x130cm</t>
  </si>
  <si>
    <t xml:space="preserve">Porta de abrir (2 folhas) em vidro temp.incolor de 350x230cm   #=10mm  </t>
  </si>
  <si>
    <t>Porta de correr (2f móveis e 2f fixas) vidro temp.incolor de 270x230cm #=10mm</t>
  </si>
  <si>
    <t>Contramarco de alumínio p/ porta  160x210cm</t>
  </si>
  <si>
    <t xml:space="preserve">Contramarco de alumínio p/ porta  100x210cm </t>
  </si>
  <si>
    <t xml:space="preserve">Contramarco de alumínio p/ porta  90x180cm </t>
  </si>
  <si>
    <t>Contramarco de alumínio                    J6  120x130cm</t>
  </si>
  <si>
    <t>Contramarco de alumínio                    J7  70x70cm</t>
  </si>
  <si>
    <t>Janela de alumínio e vidros lisos transparentes   # = 4,0mm   J1  250x170cm</t>
  </si>
  <si>
    <t>Janela de alumínio e vidros lisos transparentes   # = 4,0mm   J2  250x130cm</t>
  </si>
  <si>
    <t>Janela de alumínio e vidros lisos transparentes   # = 4,0mm   J3  200x170cm</t>
  </si>
  <si>
    <t>Janela de alumínio e vidros lisos transparentes   # = 4,0mm   J4  200x130cm</t>
  </si>
  <si>
    <t>Janela de alumínio e vidros lisos transparentes   # = 4,0mm   J5  160x130cm</t>
  </si>
  <si>
    <t>Janela de alumínio e vidros lisos transparentes   # = 4,0mm   J6  120x130cm</t>
  </si>
  <si>
    <t>Janela de alumínio e vidros lisos transparentes   # = 4,0mm   J7  70x70cm</t>
  </si>
  <si>
    <t xml:space="preserve">Porta  de alumínio de abrir 1 folhas   90x180cm </t>
  </si>
  <si>
    <t>Porta  de alumínio de abrir 2 folhas 160x210cm e vidros lisos transparentes # = 4,0mm</t>
  </si>
  <si>
    <t>Porta  de alumínio de abrir 1 folhas 100x210cm e vidros lisos transparentes # = 4,0mm</t>
  </si>
  <si>
    <t>Anteparo em chapa de aço # = 1,21mm (chapa nº 18)  p/ os banheiros</t>
  </si>
  <si>
    <t>13.4</t>
  </si>
  <si>
    <t>ENTORNO E AJARDINAMENTO</t>
  </si>
  <si>
    <t>Escada de alvenaria c/ 10 degraus e largura = 4m</t>
  </si>
  <si>
    <t>Rampa em alvenaria com largura de 2m</t>
  </si>
  <si>
    <t xml:space="preserve">Contrapiso de concreto fck= 11Mpa  # = 6cm </t>
  </si>
  <si>
    <t>Reg. de contrapiso em argamassa de cimento /areia traço 1:3 # = 3cm</t>
  </si>
  <si>
    <t>Grama tipo esmeralda</t>
  </si>
  <si>
    <t>14.1</t>
  </si>
  <si>
    <t>14.2</t>
  </si>
  <si>
    <t>14.3</t>
  </si>
  <si>
    <t>14.4</t>
  </si>
  <si>
    <t>14.5</t>
  </si>
  <si>
    <t>14.6</t>
  </si>
  <si>
    <t>14.7</t>
  </si>
  <si>
    <t>14.8</t>
  </si>
  <si>
    <t>Canaleta de concreto p/captação de água pluvial c/grelha metálica e revest. c/ l=40cm h=40cm</t>
  </si>
  <si>
    <t>15.0</t>
  </si>
  <si>
    <t>15.1</t>
  </si>
  <si>
    <t>15.2</t>
  </si>
  <si>
    <t>15.3</t>
  </si>
  <si>
    <t>15.4</t>
  </si>
  <si>
    <t>15.5</t>
  </si>
  <si>
    <t>15.6</t>
  </si>
  <si>
    <t>15.7</t>
  </si>
  <si>
    <t>Escada de alvenaria c/ 6 degraus e largura = 70cm (Sala da Nutricionista)</t>
  </si>
  <si>
    <t>9.16</t>
  </si>
  <si>
    <t>9.17</t>
  </si>
  <si>
    <t>9.18</t>
  </si>
  <si>
    <t>9.19</t>
  </si>
  <si>
    <t>9.20</t>
  </si>
  <si>
    <t>ETAPA</t>
  </si>
  <si>
    <t>VEDAÇÃO</t>
  </si>
  <si>
    <t>REVESTIMENTO</t>
  </si>
  <si>
    <t>4º MÊS</t>
  </si>
  <si>
    <t>5º MÊS</t>
  </si>
  <si>
    <t>6º MÊS</t>
  </si>
  <si>
    <t>7º MÊS</t>
  </si>
  <si>
    <t>8º MÊS</t>
  </si>
  <si>
    <t>9º MÊS</t>
  </si>
  <si>
    <t>PAVIMENTAÇÃO</t>
  </si>
  <si>
    <t>Tela mosquiteira c/ montante de alumínio</t>
  </si>
  <si>
    <t>Água Fria</t>
  </si>
  <si>
    <t>Água Quente</t>
  </si>
  <si>
    <t>Reservatório de água quente de aço inoxidável de 1000litros</t>
  </si>
  <si>
    <t>Tubo de CPVC - p/ água quente      Ø = 28mm</t>
  </si>
  <si>
    <t>Conexões, cola, vedantes p/ água quente e etc.</t>
  </si>
  <si>
    <t>Registro bruto de gaveta industrial  p/ água quente        Ø = 1"</t>
  </si>
  <si>
    <t>Torneira de Pia de Cozinha p/ água quente                  Ø = 25mm - ¾"</t>
  </si>
  <si>
    <t>8.109</t>
  </si>
  <si>
    <t>8.110</t>
  </si>
  <si>
    <t>8.111</t>
  </si>
  <si>
    <t>8.112</t>
  </si>
  <si>
    <t>8.113</t>
  </si>
  <si>
    <t>Aquecedor elétrico p/ reservatório de 1000litros</t>
  </si>
  <si>
    <t>Toldo de 150x390cm (ver projeto e memorial)</t>
  </si>
  <si>
    <t>Toldo de 150x1230cm (ver projeto e memorial)</t>
  </si>
  <si>
    <t>Kit p/ PNE (3 barras)</t>
  </si>
  <si>
    <t xml:space="preserve">Kit PNE  p/ banho </t>
  </si>
  <si>
    <t>15.8</t>
  </si>
  <si>
    <t>15.9</t>
  </si>
  <si>
    <t>15.10</t>
  </si>
  <si>
    <t>15.11</t>
  </si>
  <si>
    <t>Bancada em granito cinza corumbá # = 2,5cm polido (ver projeto e memorial descritivo)</t>
  </si>
  <si>
    <t>Bancada em granito cinza corumbá  p/ lavatório 110x60cm # = 2,5cm polido</t>
  </si>
  <si>
    <t>Cuba em aço inoxidável 50 x 40 x 40cm ASI 304 chapa 18 (1,21mm)</t>
  </si>
  <si>
    <t>Cuba em aço inoxidável 80 x 40 x 40cm ASI 304 chapa 18 (1,21mm)</t>
  </si>
  <si>
    <t>Pocelanato industrial 40x40cm + argamassa de assentamento</t>
  </si>
  <si>
    <t>Tinta látex acrílica semi brilho lavável</t>
  </si>
  <si>
    <t>Movimentação de Terra                Aterro</t>
  </si>
  <si>
    <t xml:space="preserve">Inst.de Cant. (escritórios, depósito,vastiários, refeitório e sanitários, etc.) conforme NR18 </t>
  </si>
  <si>
    <t>3.16</t>
  </si>
  <si>
    <t>Regularização de contrapiso em argam.de cimento/areia traço 1:3</t>
  </si>
  <si>
    <t>14.9</t>
  </si>
  <si>
    <t>Bancos de madeira de 180x40x80</t>
  </si>
  <si>
    <t>Peitoril de granito p/ janelas (L = 30cm e # = 2cm) + argamassa de assentamento</t>
  </si>
  <si>
    <t>Div. p/banheiro em granito cinza corumbá polido (2 faces)  # = 2,5cm + acessórios de montagem</t>
  </si>
  <si>
    <t>15.12</t>
  </si>
  <si>
    <t>Impermeabilização de vigas baldrames e marquises</t>
  </si>
  <si>
    <r>
      <t xml:space="preserve">Gestão da Obra - </t>
    </r>
    <r>
      <rPr>
        <sz val="9"/>
        <rFont val="Arial"/>
        <family val="2"/>
      </rPr>
      <t>(Admin. Obra, Risco Eng, Seg. Garantia, Gestão de RH, Seg. Trab., Manut. Equip.)</t>
    </r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</si>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</sst>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2"/>
      <name val="Calibri"/>
      <family val="2"/>
    </font>
    <font>
      <sz val="16.7"/>
      <name val="Arial"/>
      <family val="2"/>
    </font>
    <font>
      <sz val="10.5"/>
      <name val="Arial"/>
      <family val="2"/>
    </font>
    <font>
      <sz val="11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18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18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81" fontId="6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181" fontId="6" fillId="0" borderId="22" xfId="0" applyNumberFormat="1" applyFont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/>
    </xf>
    <xf numFmtId="181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/>
    </xf>
    <xf numFmtId="9" fontId="3" fillId="0" borderId="23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181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27" xfId="0" applyNumberFormat="1" applyFont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81" fontId="5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26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6" fillId="0" borderId="13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4" fontId="6" fillId="0" borderId="35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4" fillId="0" borderId="13" xfId="49" applyFont="1" applyBorder="1">
      <alignment/>
      <protection/>
    </xf>
    <xf numFmtId="181" fontId="3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52" fillId="0" borderId="13" xfId="0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2" xfId="0" applyFont="1" applyBorder="1" applyAlignment="1">
      <alignment horizontal="center"/>
    </xf>
    <xf numFmtId="49" fontId="52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horizontal="center"/>
    </xf>
    <xf numFmtId="181" fontId="52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right"/>
    </xf>
    <xf numFmtId="0" fontId="53" fillId="0" borderId="12" xfId="0" applyFont="1" applyBorder="1" applyAlignment="1">
      <alignment horizontal="center"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3" fillId="0" borderId="13" xfId="0" applyNumberFormat="1" applyFont="1" applyBorder="1" applyAlignment="1">
      <alignment horizontal="right"/>
    </xf>
    <xf numFmtId="0" fontId="52" fillId="0" borderId="12" xfId="0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/>
    </xf>
    <xf numFmtId="49" fontId="52" fillId="0" borderId="13" xfId="0" applyNumberFormat="1" applyFont="1" applyFill="1" applyBorder="1" applyAlignment="1">
      <alignment horizontal="center"/>
    </xf>
    <xf numFmtId="181" fontId="52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right"/>
    </xf>
    <xf numFmtId="0" fontId="53" fillId="0" borderId="12" xfId="0" applyFont="1" applyFill="1" applyBorder="1" applyAlignment="1">
      <alignment horizontal="center"/>
    </xf>
    <xf numFmtId="3" fontId="52" fillId="0" borderId="12" xfId="0" applyNumberFormat="1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/>
    </xf>
    <xf numFmtId="49" fontId="52" fillId="0" borderId="14" xfId="0" applyNumberFormat="1" applyFont="1" applyBorder="1" applyAlignment="1">
      <alignment/>
    </xf>
    <xf numFmtId="49" fontId="52" fillId="0" borderId="14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right"/>
    </xf>
    <xf numFmtId="3" fontId="53" fillId="0" borderId="19" xfId="0" applyNumberFormat="1" applyFont="1" applyBorder="1" applyAlignment="1">
      <alignment horizontal="center"/>
    </xf>
    <xf numFmtId="49" fontId="53" fillId="0" borderId="14" xfId="0" applyNumberFormat="1" applyFont="1" applyBorder="1" applyAlignment="1">
      <alignment/>
    </xf>
    <xf numFmtId="49" fontId="53" fillId="0" borderId="14" xfId="0" applyNumberFormat="1" applyFont="1" applyBorder="1" applyAlignment="1">
      <alignment horizontal="center"/>
    </xf>
    <xf numFmtId="4" fontId="53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18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81" fontId="4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horizontal="right"/>
    </xf>
    <xf numFmtId="10" fontId="5" fillId="0" borderId="36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right"/>
    </xf>
    <xf numFmtId="10" fontId="6" fillId="0" borderId="36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 vertical="center"/>
    </xf>
    <xf numFmtId="181" fontId="3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81" fontId="4" fillId="0" borderId="26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/>
    </xf>
    <xf numFmtId="181" fontId="6" fillId="0" borderId="16" xfId="0" applyNumberFormat="1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center"/>
    </xf>
    <xf numFmtId="181" fontId="6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3" fillId="0" borderId="13" xfId="0" applyNumberFormat="1" applyFont="1" applyFill="1" applyBorder="1" applyAlignment="1">
      <alignment horizontal="center"/>
    </xf>
    <xf numFmtId="181" fontId="52" fillId="0" borderId="14" xfId="0" applyNumberFormat="1" applyFont="1" applyFill="1" applyBorder="1" applyAlignment="1">
      <alignment horizontal="center"/>
    </xf>
    <xf numFmtId="181" fontId="53" fillId="0" borderId="14" xfId="0" applyNumberFormat="1" applyFont="1" applyFill="1" applyBorder="1" applyAlignment="1">
      <alignment horizontal="center"/>
    </xf>
    <xf numFmtId="181" fontId="6" fillId="0" borderId="21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4" fontId="3" fillId="0" borderId="14" xfId="0" applyNumberFormat="1" applyFont="1" applyBorder="1" applyAlignment="1">
      <alignment horizontal="right"/>
    </xf>
    <xf numFmtId="49" fontId="54" fillId="0" borderId="14" xfId="0" applyNumberFormat="1" applyFont="1" applyBorder="1" applyAlignment="1">
      <alignment/>
    </xf>
    <xf numFmtId="49" fontId="54" fillId="0" borderId="13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10" fontId="55" fillId="0" borderId="13" xfId="0" applyNumberFormat="1" applyFont="1" applyBorder="1" applyAlignment="1">
      <alignment horizontal="center"/>
    </xf>
    <xf numFmtId="10" fontId="54" fillId="0" borderId="13" xfId="0" applyNumberFormat="1" applyFont="1" applyBorder="1" applyAlignment="1">
      <alignment horizontal="center"/>
    </xf>
    <xf numFmtId="10" fontId="55" fillId="0" borderId="14" xfId="0" applyNumberFormat="1" applyFont="1" applyBorder="1" applyAlignment="1">
      <alignment horizontal="center"/>
    </xf>
    <xf numFmtId="10" fontId="5" fillId="0" borderId="26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6" fillId="0" borderId="13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3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4" fontId="3" fillId="0" borderId="30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2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4" fontId="3" fillId="0" borderId="21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9" fontId="3" fillId="0" borderId="2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/>
    </xf>
    <xf numFmtId="9" fontId="3" fillId="0" borderId="26" xfId="0" applyNumberFormat="1" applyFont="1" applyBorder="1" applyAlignment="1">
      <alignment horizontal="center"/>
    </xf>
    <xf numFmtId="9" fontId="3" fillId="0" borderId="3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52" fillId="0" borderId="39" xfId="0" applyFont="1" applyBorder="1" applyAlignment="1">
      <alignment horizontal="center"/>
    </xf>
    <xf numFmtId="49" fontId="52" fillId="0" borderId="15" xfId="0" applyNumberFormat="1" applyFont="1" applyBorder="1" applyAlignment="1">
      <alignment/>
    </xf>
    <xf numFmtId="49" fontId="52" fillId="0" borderId="15" xfId="0" applyNumberFormat="1" applyFont="1" applyBorder="1" applyAlignment="1">
      <alignment horizontal="center"/>
    </xf>
    <xf numFmtId="181" fontId="52" fillId="0" borderId="15" xfId="0" applyNumberFormat="1" applyFont="1" applyFill="1" applyBorder="1" applyAlignment="1">
      <alignment horizontal="center"/>
    </xf>
    <xf numFmtId="4" fontId="52" fillId="0" borderId="15" xfId="0" applyNumberFormat="1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49" fontId="52" fillId="0" borderId="18" xfId="0" applyNumberFormat="1" applyFont="1" applyBorder="1" applyAlignment="1">
      <alignment/>
    </xf>
    <xf numFmtId="49" fontId="52" fillId="0" borderId="18" xfId="0" applyNumberFormat="1" applyFont="1" applyBorder="1" applyAlignment="1">
      <alignment horizontal="center"/>
    </xf>
    <xf numFmtId="181" fontId="52" fillId="0" borderId="18" xfId="0" applyNumberFormat="1" applyFont="1" applyFill="1" applyBorder="1" applyAlignment="1">
      <alignment horizontal="center"/>
    </xf>
    <xf numFmtId="4" fontId="52" fillId="0" borderId="18" xfId="0" applyNumberFormat="1" applyFont="1" applyBorder="1" applyAlignment="1">
      <alignment horizontal="right"/>
    </xf>
    <xf numFmtId="10" fontId="54" fillId="0" borderId="18" xfId="0" applyNumberFormat="1" applyFont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9" fontId="3" fillId="0" borderId="25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8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9" fontId="3" fillId="0" borderId="4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181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181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81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181" fontId="4" fillId="0" borderId="43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81" fontId="5" fillId="0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49" fontId="53" fillId="0" borderId="18" xfId="0" applyNumberFormat="1" applyFont="1" applyBorder="1" applyAlignment="1">
      <alignment/>
    </xf>
    <xf numFmtId="49" fontId="53" fillId="0" borderId="18" xfId="0" applyNumberFormat="1" applyFont="1" applyBorder="1" applyAlignment="1">
      <alignment horizontal="center"/>
    </xf>
    <xf numFmtId="181" fontId="53" fillId="0" borderId="18" xfId="0" applyNumberFormat="1" applyFont="1" applyFill="1" applyBorder="1" applyAlignment="1">
      <alignment horizontal="center"/>
    </xf>
    <xf numFmtId="4" fontId="53" fillId="0" borderId="18" xfId="0" applyNumberFormat="1" applyFont="1" applyBorder="1" applyAlignment="1">
      <alignment horizontal="right"/>
    </xf>
    <xf numFmtId="0" fontId="4" fillId="0" borderId="3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81" fontId="4" fillId="0" borderId="1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81" fontId="3" fillId="0" borderId="44" xfId="0" applyNumberFormat="1" applyFont="1" applyBorder="1" applyAlignment="1">
      <alignment horizontal="center"/>
    </xf>
    <xf numFmtId="181" fontId="3" fillId="0" borderId="35" xfId="0" applyNumberFormat="1" applyFont="1" applyBorder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5" fillId="0" borderId="45" xfId="0" applyFont="1" applyBorder="1" applyAlignment="1">
      <alignment horizontal="center"/>
    </xf>
    <xf numFmtId="181" fontId="5" fillId="0" borderId="45" xfId="0" applyNumberFormat="1" applyFont="1" applyFill="1" applyBorder="1" applyAlignment="1">
      <alignment horizontal="center"/>
    </xf>
    <xf numFmtId="4" fontId="5" fillId="0" borderId="45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4" fontId="5" fillId="0" borderId="47" xfId="0" applyNumberFormat="1" applyFont="1" applyBorder="1" applyAlignment="1">
      <alignment horizontal="right" vertical="center"/>
    </xf>
    <xf numFmtId="4" fontId="6" fillId="0" borderId="47" xfId="0" applyNumberFormat="1" applyFont="1" applyBorder="1" applyAlignment="1">
      <alignment horizontal="right"/>
    </xf>
    <xf numFmtId="4" fontId="5" fillId="0" borderId="47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 vertical="center"/>
    </xf>
    <xf numFmtId="4" fontId="5" fillId="0" borderId="40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53" fillId="0" borderId="23" xfId="0" applyNumberFormat="1" applyFont="1" applyBorder="1" applyAlignment="1">
      <alignment horizontal="right"/>
    </xf>
    <xf numFmtId="4" fontId="52" fillId="0" borderId="23" xfId="0" applyNumberFormat="1" applyFont="1" applyBorder="1" applyAlignment="1">
      <alignment horizontal="right"/>
    </xf>
    <xf numFmtId="4" fontId="52" fillId="0" borderId="25" xfId="0" applyNumberFormat="1" applyFont="1" applyBorder="1" applyAlignment="1">
      <alignment horizontal="right"/>
    </xf>
    <xf numFmtId="4" fontId="52" fillId="0" borderId="40" xfId="0" applyNumberFormat="1" applyFont="1" applyBorder="1" applyAlignment="1">
      <alignment horizontal="right"/>
    </xf>
    <xf numFmtId="4" fontId="52" fillId="0" borderId="23" xfId="0" applyNumberFormat="1" applyFont="1" applyFill="1" applyBorder="1" applyAlignment="1">
      <alignment horizontal="right"/>
    </xf>
    <xf numFmtId="4" fontId="53" fillId="0" borderId="24" xfId="0" applyNumberFormat="1" applyFont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3" fillId="0" borderId="47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0" fontId="6" fillId="0" borderId="50" xfId="0" applyFont="1" applyBorder="1" applyAlignment="1">
      <alignment/>
    </xf>
    <xf numFmtId="0" fontId="5" fillId="0" borderId="50" xfId="0" applyFont="1" applyBorder="1" applyAlignment="1">
      <alignment horizontal="center"/>
    </xf>
    <xf numFmtId="181" fontId="5" fillId="0" borderId="50" xfId="0" applyNumberFormat="1" applyFont="1" applyFill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5" fillId="0" borderId="51" xfId="0" applyNumberFormat="1" applyFont="1" applyBorder="1" applyAlignment="1">
      <alignment horizontal="right"/>
    </xf>
    <xf numFmtId="2" fontId="7" fillId="0" borderId="0" xfId="0" applyNumberFormat="1" applyFont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right"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10" fontId="5" fillId="0" borderId="13" xfId="0" applyNumberFormat="1" applyFont="1" applyFill="1" applyBorder="1" applyAlignment="1" applyProtection="1">
      <alignment horizontal="center"/>
      <protection locked="0"/>
    </xf>
    <xf numFmtId="10" fontId="5" fillId="0" borderId="13" xfId="0" applyNumberFormat="1" applyFont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4" fontId="4" fillId="0" borderId="26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10" fontId="5" fillId="0" borderId="15" xfId="0" applyNumberFormat="1" applyFont="1" applyBorder="1" applyAlignment="1" applyProtection="1">
      <alignment horizontal="center"/>
      <protection locked="0"/>
    </xf>
    <xf numFmtId="10" fontId="5" fillId="0" borderId="18" xfId="0" applyNumberFormat="1" applyFont="1" applyBorder="1" applyAlignment="1" applyProtection="1">
      <alignment horizontal="center"/>
      <protection locked="0"/>
    </xf>
    <xf numFmtId="10" fontId="5" fillId="0" borderId="26" xfId="0" applyNumberFormat="1" applyFont="1" applyBorder="1" applyAlignment="1" applyProtection="1">
      <alignment horizontal="center"/>
      <protection locked="0"/>
    </xf>
    <xf numFmtId="4" fontId="52" fillId="0" borderId="13" xfId="0" applyNumberFormat="1" applyFont="1" applyBorder="1" applyAlignment="1" applyProtection="1">
      <alignment horizontal="right"/>
      <protection locked="0"/>
    </xf>
    <xf numFmtId="4" fontId="52" fillId="0" borderId="15" xfId="0" applyNumberFormat="1" applyFont="1" applyBorder="1" applyAlignment="1" applyProtection="1">
      <alignment horizontal="right"/>
      <protection locked="0"/>
    </xf>
    <xf numFmtId="4" fontId="52" fillId="0" borderId="18" xfId="0" applyNumberFormat="1" applyFont="1" applyBorder="1" applyAlignment="1" applyProtection="1">
      <alignment horizontal="right"/>
      <protection locked="0"/>
    </xf>
    <xf numFmtId="10" fontId="54" fillId="0" borderId="13" xfId="0" applyNumberFormat="1" applyFont="1" applyBorder="1" applyAlignment="1" applyProtection="1">
      <alignment horizontal="center"/>
      <protection locked="0"/>
    </xf>
    <xf numFmtId="10" fontId="54" fillId="0" borderId="15" xfId="0" applyNumberFormat="1" applyFont="1" applyBorder="1" applyAlignment="1" applyProtection="1">
      <alignment horizontal="center"/>
      <protection locked="0"/>
    </xf>
    <xf numFmtId="10" fontId="54" fillId="0" borderId="18" xfId="0" applyNumberFormat="1" applyFont="1" applyBorder="1" applyAlignment="1" applyProtection="1">
      <alignment horizontal="center"/>
      <protection locked="0"/>
    </xf>
    <xf numFmtId="4" fontId="52" fillId="0" borderId="13" xfId="0" applyNumberFormat="1" applyFont="1" applyFill="1" applyBorder="1" applyAlignment="1" applyProtection="1">
      <alignment horizontal="right"/>
      <protection locked="0"/>
    </xf>
    <xf numFmtId="10" fontId="54" fillId="0" borderId="13" xfId="0" applyNumberFormat="1" applyFont="1" applyFill="1" applyBorder="1" applyAlignment="1" applyProtection="1">
      <alignment horizontal="center"/>
      <protection locked="0"/>
    </xf>
    <xf numFmtId="4" fontId="52" fillId="0" borderId="14" xfId="0" applyNumberFormat="1" applyFont="1" applyBorder="1" applyAlignment="1" applyProtection="1">
      <alignment horizontal="right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10" fontId="5" fillId="0" borderId="15" xfId="0" applyNumberFormat="1" applyFont="1" applyFill="1" applyBorder="1" applyAlignment="1" applyProtection="1">
      <alignment horizontal="center"/>
      <protection locked="0"/>
    </xf>
    <xf numFmtId="10" fontId="5" fillId="0" borderId="18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36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Border="1" applyAlignment="1" applyProtection="1">
      <alignment horizontal="right"/>
      <protection locked="0"/>
    </xf>
    <xf numFmtId="4" fontId="5" fillId="0" borderId="14" xfId="0" applyNumberFormat="1" applyFont="1" applyFill="1" applyBorder="1" applyAlignment="1" applyProtection="1">
      <alignment horizontal="right"/>
      <protection locked="0"/>
    </xf>
    <xf numFmtId="10" fontId="4" fillId="0" borderId="15" xfId="0" applyNumberFormat="1" applyFont="1" applyFill="1" applyBorder="1" applyAlignment="1" applyProtection="1">
      <alignment horizontal="center"/>
      <protection locked="0"/>
    </xf>
    <xf numFmtId="10" fontId="4" fillId="0" borderId="18" xfId="0" applyNumberFormat="1" applyFont="1" applyFill="1" applyBorder="1" applyAlignment="1" applyProtection="1">
      <alignment horizontal="center"/>
      <protection locked="0"/>
    </xf>
    <xf numFmtId="10" fontId="5" fillId="0" borderId="36" xfId="0" applyNumberFormat="1" applyFont="1" applyFill="1" applyBorder="1" applyAlignment="1" applyProtection="1">
      <alignment horizontal="center"/>
      <protection locked="0"/>
    </xf>
    <xf numFmtId="10" fontId="4" fillId="0" borderId="13" xfId="0" applyNumberFormat="1" applyFont="1" applyFill="1" applyBorder="1" applyAlignment="1" applyProtection="1">
      <alignment horizontal="center"/>
      <protection locked="0"/>
    </xf>
    <xf numFmtId="4" fontId="4" fillId="0" borderId="43" xfId="0" applyNumberFormat="1" applyFont="1" applyBorder="1" applyAlignment="1" applyProtection="1">
      <alignment horizontal="right"/>
      <protection locked="0"/>
    </xf>
    <xf numFmtId="10" fontId="5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1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10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81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9" fontId="4" fillId="0" borderId="11" xfId="0" applyNumberFormat="1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 applyProtection="1">
      <alignment horizontal="center"/>
      <protection locked="0"/>
    </xf>
    <xf numFmtId="9" fontId="4" fillId="0" borderId="15" xfId="0" applyNumberFormat="1" applyFont="1" applyBorder="1" applyAlignment="1" applyProtection="1">
      <alignment horizontal="center"/>
      <protection locked="0"/>
    </xf>
    <xf numFmtId="9" fontId="4" fillId="0" borderId="18" xfId="0" applyNumberFormat="1" applyFont="1" applyBorder="1" applyAlignment="1" applyProtection="1">
      <alignment horizontal="center"/>
      <protection locked="0"/>
    </xf>
    <xf numFmtId="9" fontId="4" fillId="0" borderId="42" xfId="0" applyNumberFormat="1" applyFont="1" applyBorder="1" applyAlignment="1" applyProtection="1">
      <alignment horizontal="center"/>
      <protection locked="0"/>
    </xf>
    <xf numFmtId="9" fontId="4" fillId="0" borderId="26" xfId="0" applyNumberFormat="1" applyFont="1" applyBorder="1" applyAlignment="1" applyProtection="1">
      <alignment horizontal="center"/>
      <protection locked="0"/>
    </xf>
    <xf numFmtId="9" fontId="4" fillId="0" borderId="30" xfId="0" applyNumberFormat="1" applyFont="1" applyBorder="1" applyAlignment="1" applyProtection="1">
      <alignment horizontal="center"/>
      <protection locked="0"/>
    </xf>
    <xf numFmtId="9" fontId="4" fillId="0" borderId="29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8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81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21"/>
  <sheetViews>
    <sheetView tabSelected="1" view="pageBreakPreview" zoomScale="77" zoomScaleSheetLayoutView="77" zoomScalePageLayoutView="0" workbookViewId="0" topLeftCell="A7">
      <pane ySplit="5" topLeftCell="A12" activePane="bottomLeft" state="frozen"/>
      <selection pane="topLeft" activeCell="A7" sqref="A7"/>
      <selection pane="bottomLeft" activeCell="B313" sqref="B313"/>
    </sheetView>
  </sheetViews>
  <sheetFormatPr defaultColWidth="9.140625" defaultRowHeight="12.75"/>
  <cols>
    <col min="1" max="1" width="9.7109375" style="26" customWidth="1"/>
    <col min="2" max="2" width="84.7109375" style="0" customWidth="1"/>
    <col min="3" max="3" width="6.7109375" style="0" customWidth="1"/>
    <col min="4" max="4" width="10.7109375" style="243" customWidth="1"/>
    <col min="5" max="5" width="13.7109375" style="28" customWidth="1"/>
    <col min="6" max="6" width="13.7109375" style="3" customWidth="1"/>
    <col min="7" max="7" width="15.7109375" style="3" customWidth="1"/>
    <col min="8" max="8" width="9.7109375" style="169" customWidth="1"/>
    <col min="9" max="9" width="15.7109375" style="3" customWidth="1"/>
    <col min="10" max="10" width="14.7109375" style="22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10" ht="18" customHeight="1">
      <c r="A7" s="422"/>
      <c r="B7" s="422"/>
      <c r="C7" s="422"/>
      <c r="D7" s="422"/>
      <c r="E7" s="422"/>
      <c r="F7" s="422"/>
      <c r="G7" s="422"/>
      <c r="H7" s="422"/>
      <c r="I7" s="422"/>
      <c r="J7" s="103"/>
    </row>
    <row r="8" spans="1:10" ht="18" customHeight="1">
      <c r="A8" s="422"/>
      <c r="B8" s="422"/>
      <c r="C8" s="422"/>
      <c r="D8" s="422"/>
      <c r="E8" s="422"/>
      <c r="F8" s="422"/>
      <c r="G8" s="422"/>
      <c r="H8" s="422"/>
      <c r="I8" s="422"/>
      <c r="J8" s="103"/>
    </row>
    <row r="9" spans="1:10" ht="18" customHeight="1">
      <c r="A9" s="422" t="s">
        <v>539</v>
      </c>
      <c r="B9" s="422"/>
      <c r="C9" s="422"/>
      <c r="D9" s="422"/>
      <c r="E9" s="422"/>
      <c r="F9" s="422"/>
      <c r="G9" s="422"/>
      <c r="H9" s="422"/>
      <c r="I9" s="422"/>
      <c r="J9" s="103"/>
    </row>
    <row r="10" spans="1:10" ht="18" customHeight="1" thickBot="1">
      <c r="A10" s="422"/>
      <c r="B10" s="422"/>
      <c r="C10" s="422"/>
      <c r="D10" s="422"/>
      <c r="E10" s="422"/>
      <c r="F10" s="422"/>
      <c r="G10" s="422"/>
      <c r="H10" s="422"/>
      <c r="I10" s="422"/>
      <c r="J10" s="103"/>
    </row>
    <row r="11" spans="1:10" s="27" customFormat="1" ht="18" customHeight="1" thickBot="1" thickTop="1">
      <c r="A11" s="132" t="s">
        <v>490</v>
      </c>
      <c r="B11" s="133" t="s">
        <v>1</v>
      </c>
      <c r="C11" s="133" t="s">
        <v>2</v>
      </c>
      <c r="D11" s="244" t="s">
        <v>3</v>
      </c>
      <c r="E11" s="134" t="s">
        <v>42</v>
      </c>
      <c r="F11" s="134" t="s">
        <v>43</v>
      </c>
      <c r="G11" s="134" t="s">
        <v>4</v>
      </c>
      <c r="H11" s="170" t="s">
        <v>44</v>
      </c>
      <c r="I11" s="176" t="s">
        <v>45</v>
      </c>
      <c r="J11" s="262"/>
    </row>
    <row r="12" spans="1:10" ht="18" customHeight="1" thickTop="1">
      <c r="A12" s="380" t="s">
        <v>5</v>
      </c>
      <c r="B12" s="381" t="s">
        <v>6</v>
      </c>
      <c r="C12" s="382"/>
      <c r="D12" s="383"/>
      <c r="E12" s="384"/>
      <c r="F12" s="384" t="s">
        <v>7</v>
      </c>
      <c r="G12" s="384" t="s">
        <v>7</v>
      </c>
      <c r="H12" s="171"/>
      <c r="I12" s="385"/>
      <c r="J12" s="113"/>
    </row>
    <row r="13" spans="1:10" ht="18" customHeight="1">
      <c r="A13" s="123" t="s">
        <v>8</v>
      </c>
      <c r="B13" s="137" t="s">
        <v>46</v>
      </c>
      <c r="C13" s="138" t="s">
        <v>47</v>
      </c>
      <c r="D13" s="139">
        <v>2</v>
      </c>
      <c r="E13" s="423"/>
      <c r="F13" s="423"/>
      <c r="G13" s="136">
        <f>(F13+E13)*D13</f>
        <v>0</v>
      </c>
      <c r="H13" s="425"/>
      <c r="I13" s="386">
        <f>G13*(1+H13)</f>
        <v>0</v>
      </c>
      <c r="J13" s="114"/>
    </row>
    <row r="14" spans="1:10" ht="18" customHeight="1">
      <c r="A14" s="123" t="s">
        <v>9</v>
      </c>
      <c r="B14" s="141" t="s">
        <v>48</v>
      </c>
      <c r="C14" s="138" t="s">
        <v>33</v>
      </c>
      <c r="D14" s="139">
        <v>1000</v>
      </c>
      <c r="E14" s="142">
        <v>0</v>
      </c>
      <c r="F14" s="424"/>
      <c r="G14" s="136">
        <f aca="true" t="shared" si="0" ref="G14:G19">(F14+E14)*D14</f>
        <v>0</v>
      </c>
      <c r="H14" s="425"/>
      <c r="I14" s="386">
        <f aca="true" t="shared" si="1" ref="I14:I19">G14*(1+H14)</f>
        <v>0</v>
      </c>
      <c r="J14" s="114"/>
    </row>
    <row r="15" spans="1:10" ht="18" customHeight="1">
      <c r="A15" s="123" t="s">
        <v>10</v>
      </c>
      <c r="B15" s="141" t="s">
        <v>49</v>
      </c>
      <c r="C15" s="138" t="s">
        <v>34</v>
      </c>
      <c r="D15" s="139">
        <v>300</v>
      </c>
      <c r="E15" s="142">
        <v>0</v>
      </c>
      <c r="F15" s="424"/>
      <c r="G15" s="136">
        <f t="shared" si="0"/>
        <v>0</v>
      </c>
      <c r="H15" s="425"/>
      <c r="I15" s="386">
        <f t="shared" si="1"/>
        <v>0</v>
      </c>
      <c r="J15" s="114"/>
    </row>
    <row r="16" spans="1:10" ht="18" customHeight="1">
      <c r="A16" s="123" t="s">
        <v>11</v>
      </c>
      <c r="B16" s="141" t="s">
        <v>529</v>
      </c>
      <c r="C16" s="138" t="s">
        <v>33</v>
      </c>
      <c r="D16" s="139">
        <v>72</v>
      </c>
      <c r="E16" s="424"/>
      <c r="F16" s="424"/>
      <c r="G16" s="136">
        <f t="shared" si="0"/>
        <v>0</v>
      </c>
      <c r="H16" s="425"/>
      <c r="I16" s="386">
        <f t="shared" si="1"/>
        <v>0</v>
      </c>
      <c r="J16" s="114"/>
    </row>
    <row r="17" spans="1:10" ht="18" customHeight="1">
      <c r="A17" s="123" t="s">
        <v>0</v>
      </c>
      <c r="B17" s="141" t="s">
        <v>433</v>
      </c>
      <c r="C17" s="138" t="s">
        <v>434</v>
      </c>
      <c r="D17" s="139">
        <v>40</v>
      </c>
      <c r="E17" s="142">
        <v>0</v>
      </c>
      <c r="F17" s="424"/>
      <c r="G17" s="136">
        <f t="shared" si="0"/>
        <v>0</v>
      </c>
      <c r="H17" s="425"/>
      <c r="I17" s="386">
        <f t="shared" si="1"/>
        <v>0</v>
      </c>
      <c r="J17" s="114"/>
    </row>
    <row r="18" spans="1:10" ht="18" customHeight="1">
      <c r="A18" s="123" t="s">
        <v>50</v>
      </c>
      <c r="B18" s="143" t="s">
        <v>528</v>
      </c>
      <c r="C18" s="144" t="s">
        <v>33</v>
      </c>
      <c r="D18" s="139">
        <v>2500</v>
      </c>
      <c r="E18" s="140">
        <v>0</v>
      </c>
      <c r="F18" s="423"/>
      <c r="G18" s="136">
        <f t="shared" si="0"/>
        <v>0</v>
      </c>
      <c r="H18" s="426"/>
      <c r="I18" s="386">
        <f t="shared" si="1"/>
        <v>0</v>
      </c>
      <c r="J18" s="114"/>
    </row>
    <row r="19" spans="1:10" ht="18" customHeight="1">
      <c r="A19" s="123" t="s">
        <v>51</v>
      </c>
      <c r="B19" s="143" t="s">
        <v>52</v>
      </c>
      <c r="C19" s="144" t="s">
        <v>34</v>
      </c>
      <c r="D19" s="139">
        <v>1260</v>
      </c>
      <c r="E19" s="140">
        <v>0</v>
      </c>
      <c r="F19" s="423"/>
      <c r="G19" s="136">
        <f t="shared" si="0"/>
        <v>0</v>
      </c>
      <c r="H19" s="426"/>
      <c r="I19" s="386">
        <f t="shared" si="1"/>
        <v>0</v>
      </c>
      <c r="J19" s="114"/>
    </row>
    <row r="20" spans="1:10" ht="18" customHeight="1">
      <c r="A20" s="5"/>
      <c r="B20" s="34" t="s">
        <v>12</v>
      </c>
      <c r="C20" s="145"/>
      <c r="D20" s="245"/>
      <c r="E20" s="146">
        <f>SUMPRODUCT(E13:E19,D13:D19)</f>
        <v>0</v>
      </c>
      <c r="F20" s="146">
        <f>SUMPRODUCT(F13:F19,D13:D19)</f>
        <v>0</v>
      </c>
      <c r="G20" s="146">
        <f>SUM(G13:G19)</f>
        <v>0</v>
      </c>
      <c r="H20" s="131"/>
      <c r="I20" s="387">
        <f>SUM(I13:I19)</f>
        <v>0</v>
      </c>
      <c r="J20" s="66"/>
    </row>
    <row r="21" spans="1:10" ht="18" customHeight="1">
      <c r="A21" s="8"/>
      <c r="B21" s="38"/>
      <c r="C21" s="135"/>
      <c r="D21" s="153"/>
      <c r="E21" s="136"/>
      <c r="F21" s="136"/>
      <c r="G21" s="136"/>
      <c r="H21" s="131"/>
      <c r="I21" s="388"/>
      <c r="J21" s="113"/>
    </row>
    <row r="22" spans="1:10" ht="18" customHeight="1">
      <c r="A22" s="159" t="s">
        <v>13</v>
      </c>
      <c r="B22" s="160" t="s">
        <v>53</v>
      </c>
      <c r="C22" s="161"/>
      <c r="D22" s="153"/>
      <c r="E22" s="136"/>
      <c r="F22" s="136"/>
      <c r="G22" s="136"/>
      <c r="H22" s="131"/>
      <c r="I22" s="388"/>
      <c r="J22" s="113"/>
    </row>
    <row r="23" spans="1:10" ht="18" customHeight="1">
      <c r="A23" s="123" t="s">
        <v>15</v>
      </c>
      <c r="B23" s="125" t="s">
        <v>54</v>
      </c>
      <c r="C23" s="124" t="s">
        <v>55</v>
      </c>
      <c r="D23" s="153">
        <v>1</v>
      </c>
      <c r="E23" s="129">
        <v>0</v>
      </c>
      <c r="F23" s="427"/>
      <c r="G23" s="136">
        <f>(F23+E23)*D23</f>
        <v>0</v>
      </c>
      <c r="H23" s="425"/>
      <c r="I23" s="386">
        <f>G23*(1+H23)</f>
        <v>0</v>
      </c>
      <c r="J23" s="113"/>
    </row>
    <row r="24" spans="1:10" ht="18" customHeight="1">
      <c r="A24" s="123" t="s">
        <v>16</v>
      </c>
      <c r="B24" s="141" t="s">
        <v>538</v>
      </c>
      <c r="C24" s="124" t="s">
        <v>56</v>
      </c>
      <c r="D24" s="153">
        <v>9</v>
      </c>
      <c r="E24" s="129">
        <v>0</v>
      </c>
      <c r="F24" s="427"/>
      <c r="G24" s="136">
        <f>(F24+E24)*D24</f>
        <v>0</v>
      </c>
      <c r="H24" s="425"/>
      <c r="I24" s="386">
        <f>G24*(1+H24)</f>
        <v>0</v>
      </c>
      <c r="J24" s="113"/>
    </row>
    <row r="25" spans="1:10" ht="18" customHeight="1">
      <c r="A25" s="123" t="s">
        <v>17</v>
      </c>
      <c r="B25" s="162" t="s">
        <v>57</v>
      </c>
      <c r="C25" s="124" t="s">
        <v>56</v>
      </c>
      <c r="D25" s="153">
        <v>9</v>
      </c>
      <c r="E25" s="129">
        <v>0</v>
      </c>
      <c r="F25" s="428"/>
      <c r="G25" s="136">
        <f>(F25+E25)*D25</f>
        <v>0</v>
      </c>
      <c r="H25" s="425"/>
      <c r="I25" s="386">
        <f>G25*(1+H25)</f>
        <v>0</v>
      </c>
      <c r="J25" s="113"/>
    </row>
    <row r="26" spans="1:10" ht="18" customHeight="1">
      <c r="A26" s="123" t="s">
        <v>18</v>
      </c>
      <c r="B26" s="162" t="s">
        <v>58</v>
      </c>
      <c r="C26" s="124" t="s">
        <v>56</v>
      </c>
      <c r="D26" s="153">
        <v>9</v>
      </c>
      <c r="E26" s="129">
        <v>0</v>
      </c>
      <c r="F26" s="427"/>
      <c r="G26" s="136">
        <f>(F26+E26)*D26</f>
        <v>0</v>
      </c>
      <c r="H26" s="425"/>
      <c r="I26" s="386">
        <f>G26*(1+H26)</f>
        <v>0</v>
      </c>
      <c r="J26" s="113"/>
    </row>
    <row r="27" spans="1:10" ht="18" customHeight="1">
      <c r="A27" s="123" t="s">
        <v>59</v>
      </c>
      <c r="B27" s="162" t="s">
        <v>60</v>
      </c>
      <c r="C27" s="124" t="s">
        <v>56</v>
      </c>
      <c r="D27" s="153">
        <v>9</v>
      </c>
      <c r="E27" s="427"/>
      <c r="F27" s="427"/>
      <c r="G27" s="136">
        <f>(F27+E27)*D27</f>
        <v>0</v>
      </c>
      <c r="H27" s="425"/>
      <c r="I27" s="386">
        <f>G27*(1+H27)</f>
        <v>0</v>
      </c>
      <c r="J27" s="113"/>
    </row>
    <row r="28" spans="1:10" s="2" customFormat="1" ht="18" customHeight="1">
      <c r="A28" s="163"/>
      <c r="B28" s="164" t="s">
        <v>12</v>
      </c>
      <c r="C28" s="165"/>
      <c r="D28" s="245"/>
      <c r="E28" s="146">
        <f>SUMPRODUCT(E23:E27,D23:D27)</f>
        <v>0</v>
      </c>
      <c r="F28" s="146">
        <f>SUMPRODUCT(F23:F27,D23:D27)</f>
        <v>0</v>
      </c>
      <c r="G28" s="146">
        <f>SUM(G23:G27)</f>
        <v>0</v>
      </c>
      <c r="H28" s="172"/>
      <c r="I28" s="387">
        <f>SUM(I23:I27)</f>
        <v>0</v>
      </c>
      <c r="J28" s="66"/>
    </row>
    <row r="29" spans="1:10" ht="18" customHeight="1">
      <c r="A29" s="8"/>
      <c r="B29" s="38"/>
      <c r="C29" s="135"/>
      <c r="D29" s="153"/>
      <c r="E29" s="136"/>
      <c r="F29" s="136"/>
      <c r="G29" s="136"/>
      <c r="H29" s="131"/>
      <c r="I29" s="388"/>
      <c r="J29" s="113"/>
    </row>
    <row r="30" spans="1:10" ht="18" customHeight="1">
      <c r="A30" s="5" t="s">
        <v>20</v>
      </c>
      <c r="B30" s="34" t="s">
        <v>14</v>
      </c>
      <c r="C30" s="135"/>
      <c r="D30" s="153"/>
      <c r="E30" s="136"/>
      <c r="F30" s="136"/>
      <c r="G30" s="136"/>
      <c r="H30" s="131"/>
      <c r="I30" s="388"/>
      <c r="J30" s="113"/>
    </row>
    <row r="31" spans="1:10" ht="18" customHeight="1">
      <c r="A31" s="166" t="s">
        <v>22</v>
      </c>
      <c r="B31" s="126" t="s">
        <v>81</v>
      </c>
      <c r="C31" s="127" t="s">
        <v>61</v>
      </c>
      <c r="D31" s="153">
        <v>230</v>
      </c>
      <c r="E31" s="13">
        <v>0</v>
      </c>
      <c r="F31" s="428"/>
      <c r="G31" s="136">
        <f aca="true" t="shared" si="2" ref="G31:G46">(F31+E31)*D31</f>
        <v>0</v>
      </c>
      <c r="H31" s="426"/>
      <c r="I31" s="386">
        <f aca="true" t="shared" si="3" ref="I31:I46">G31*(1+H31)</f>
        <v>0</v>
      </c>
      <c r="J31" s="114"/>
    </row>
    <row r="32" spans="1:10" ht="18" customHeight="1">
      <c r="A32" s="166" t="s">
        <v>23</v>
      </c>
      <c r="B32" s="125" t="s">
        <v>80</v>
      </c>
      <c r="C32" s="124" t="s">
        <v>61</v>
      </c>
      <c r="D32" s="153">
        <v>568</v>
      </c>
      <c r="E32" s="129">
        <v>0</v>
      </c>
      <c r="F32" s="427"/>
      <c r="G32" s="136">
        <f t="shared" si="2"/>
        <v>0</v>
      </c>
      <c r="H32" s="426"/>
      <c r="I32" s="386">
        <f t="shared" si="3"/>
        <v>0</v>
      </c>
      <c r="J32" s="114"/>
    </row>
    <row r="33" spans="1:10" ht="18" customHeight="1">
      <c r="A33" s="166" t="s">
        <v>24</v>
      </c>
      <c r="B33" s="126" t="s">
        <v>82</v>
      </c>
      <c r="C33" s="127" t="s">
        <v>34</v>
      </c>
      <c r="D33" s="153">
        <v>45</v>
      </c>
      <c r="E33" s="13">
        <v>0</v>
      </c>
      <c r="F33" s="428"/>
      <c r="G33" s="136">
        <f t="shared" si="2"/>
        <v>0</v>
      </c>
      <c r="H33" s="426"/>
      <c r="I33" s="386">
        <f t="shared" si="3"/>
        <v>0</v>
      </c>
      <c r="J33" s="114"/>
    </row>
    <row r="34" spans="1:10" ht="18" customHeight="1">
      <c r="A34" s="166" t="s">
        <v>25</v>
      </c>
      <c r="B34" s="126" t="s">
        <v>83</v>
      </c>
      <c r="C34" s="127" t="s">
        <v>34</v>
      </c>
      <c r="D34" s="153">
        <v>76</v>
      </c>
      <c r="E34" s="13">
        <v>0</v>
      </c>
      <c r="F34" s="428"/>
      <c r="G34" s="136">
        <f t="shared" si="2"/>
        <v>0</v>
      </c>
      <c r="H34" s="426"/>
      <c r="I34" s="386">
        <f t="shared" si="3"/>
        <v>0</v>
      </c>
      <c r="J34" s="114"/>
    </row>
    <row r="35" spans="1:10" ht="18" customHeight="1">
      <c r="A35" s="166" t="s">
        <v>32</v>
      </c>
      <c r="B35" s="126" t="s">
        <v>63</v>
      </c>
      <c r="C35" s="127" t="s">
        <v>35</v>
      </c>
      <c r="D35" s="153">
        <v>345</v>
      </c>
      <c r="E35" s="429"/>
      <c r="F35" s="428"/>
      <c r="G35" s="136">
        <f t="shared" si="2"/>
        <v>0</v>
      </c>
      <c r="H35" s="426"/>
      <c r="I35" s="386">
        <f t="shared" si="3"/>
        <v>0</v>
      </c>
      <c r="J35" s="114"/>
    </row>
    <row r="36" spans="1:10" ht="18" customHeight="1">
      <c r="A36" s="166" t="s">
        <v>62</v>
      </c>
      <c r="B36" s="125" t="s">
        <v>65</v>
      </c>
      <c r="C36" s="124" t="s">
        <v>34</v>
      </c>
      <c r="D36" s="153">
        <v>11.5</v>
      </c>
      <c r="E36" s="427"/>
      <c r="F36" s="427"/>
      <c r="G36" s="136">
        <f t="shared" si="2"/>
        <v>0</v>
      </c>
      <c r="H36" s="426"/>
      <c r="I36" s="386">
        <f t="shared" si="3"/>
        <v>0</v>
      </c>
      <c r="J36" s="114"/>
    </row>
    <row r="37" spans="1:10" ht="18" customHeight="1">
      <c r="A37" s="166" t="s">
        <v>64</v>
      </c>
      <c r="B37" s="126" t="s">
        <v>78</v>
      </c>
      <c r="C37" s="127" t="s">
        <v>35</v>
      </c>
      <c r="D37" s="153">
        <v>1102</v>
      </c>
      <c r="E37" s="429"/>
      <c r="F37" s="428"/>
      <c r="G37" s="136">
        <f t="shared" si="2"/>
        <v>0</v>
      </c>
      <c r="H37" s="426"/>
      <c r="I37" s="386">
        <f t="shared" si="3"/>
        <v>0</v>
      </c>
      <c r="J37" s="114"/>
    </row>
    <row r="38" spans="1:10" ht="18" customHeight="1">
      <c r="A38" s="166" t="s">
        <v>66</v>
      </c>
      <c r="B38" s="125" t="s">
        <v>65</v>
      </c>
      <c r="C38" s="124" t="s">
        <v>34</v>
      </c>
      <c r="D38" s="153">
        <v>40.5</v>
      </c>
      <c r="E38" s="427"/>
      <c r="F38" s="427"/>
      <c r="G38" s="136">
        <f t="shared" si="2"/>
        <v>0</v>
      </c>
      <c r="H38" s="426"/>
      <c r="I38" s="386">
        <f t="shared" si="3"/>
        <v>0</v>
      </c>
      <c r="J38" s="114"/>
    </row>
    <row r="39" spans="1:10" ht="18" customHeight="1">
      <c r="A39" s="166" t="s">
        <v>67</v>
      </c>
      <c r="B39" s="125" t="s">
        <v>69</v>
      </c>
      <c r="C39" s="124" t="s">
        <v>33</v>
      </c>
      <c r="D39" s="153">
        <v>108.5</v>
      </c>
      <c r="E39" s="427"/>
      <c r="F39" s="427"/>
      <c r="G39" s="136">
        <f t="shared" si="2"/>
        <v>0</v>
      </c>
      <c r="H39" s="426"/>
      <c r="I39" s="386">
        <f t="shared" si="3"/>
        <v>0</v>
      </c>
      <c r="J39" s="114"/>
    </row>
    <row r="40" spans="1:10" ht="18" customHeight="1">
      <c r="A40" s="166" t="s">
        <v>68</v>
      </c>
      <c r="B40" s="126" t="s">
        <v>71</v>
      </c>
      <c r="C40" s="127" t="s">
        <v>19</v>
      </c>
      <c r="D40" s="153">
        <v>1085</v>
      </c>
      <c r="E40" s="429"/>
      <c r="F40" s="428"/>
      <c r="G40" s="136">
        <f t="shared" si="2"/>
        <v>0</v>
      </c>
      <c r="H40" s="426"/>
      <c r="I40" s="386">
        <f t="shared" si="3"/>
        <v>0</v>
      </c>
      <c r="J40" s="114"/>
    </row>
    <row r="41" spans="1:10" ht="18" customHeight="1">
      <c r="A41" s="166" t="s">
        <v>70</v>
      </c>
      <c r="B41" s="125" t="s">
        <v>73</v>
      </c>
      <c r="C41" s="124" t="s">
        <v>34</v>
      </c>
      <c r="D41" s="153">
        <v>11.5</v>
      </c>
      <c r="E41" s="427"/>
      <c r="F41" s="427"/>
      <c r="G41" s="136">
        <f t="shared" si="2"/>
        <v>0</v>
      </c>
      <c r="H41" s="426"/>
      <c r="I41" s="386">
        <f t="shared" si="3"/>
        <v>0</v>
      </c>
      <c r="J41" s="114"/>
    </row>
    <row r="42" spans="1:10" ht="18" customHeight="1">
      <c r="A42" s="166" t="s">
        <v>72</v>
      </c>
      <c r="B42" s="126" t="s">
        <v>75</v>
      </c>
      <c r="C42" s="127" t="s">
        <v>33</v>
      </c>
      <c r="D42" s="153">
        <v>262.5</v>
      </c>
      <c r="E42" s="427"/>
      <c r="F42" s="427"/>
      <c r="G42" s="136">
        <f t="shared" si="2"/>
        <v>0</v>
      </c>
      <c r="H42" s="426"/>
      <c r="I42" s="386">
        <f t="shared" si="3"/>
        <v>0</v>
      </c>
      <c r="J42" s="114"/>
    </row>
    <row r="43" spans="1:10" ht="18" customHeight="1">
      <c r="A43" s="166" t="s">
        <v>74</v>
      </c>
      <c r="B43" s="126" t="s">
        <v>71</v>
      </c>
      <c r="C43" s="127" t="s">
        <v>35</v>
      </c>
      <c r="D43" s="153">
        <v>1219</v>
      </c>
      <c r="E43" s="429"/>
      <c r="F43" s="428"/>
      <c r="G43" s="136">
        <f t="shared" si="2"/>
        <v>0</v>
      </c>
      <c r="H43" s="426"/>
      <c r="I43" s="386">
        <f t="shared" si="3"/>
        <v>0</v>
      </c>
      <c r="J43" s="114"/>
    </row>
    <row r="44" spans="1:10" ht="18" customHeight="1">
      <c r="A44" s="166" t="s">
        <v>76</v>
      </c>
      <c r="B44" s="125" t="s">
        <v>73</v>
      </c>
      <c r="C44" s="124" t="s">
        <v>34</v>
      </c>
      <c r="D44" s="246">
        <v>19.5</v>
      </c>
      <c r="E44" s="427"/>
      <c r="F44" s="427"/>
      <c r="G44" s="136">
        <f t="shared" si="2"/>
        <v>0</v>
      </c>
      <c r="H44" s="426"/>
      <c r="I44" s="386">
        <f t="shared" si="3"/>
        <v>0</v>
      </c>
      <c r="J44" s="114"/>
    </row>
    <row r="45" spans="1:10" ht="18" customHeight="1">
      <c r="A45" s="166" t="s">
        <v>77</v>
      </c>
      <c r="B45" s="125" t="s">
        <v>79</v>
      </c>
      <c r="C45" s="124" t="s">
        <v>34</v>
      </c>
      <c r="D45" s="246">
        <v>5</v>
      </c>
      <c r="E45" s="427"/>
      <c r="F45" s="427"/>
      <c r="G45" s="136">
        <f t="shared" si="2"/>
        <v>0</v>
      </c>
      <c r="H45" s="426"/>
      <c r="I45" s="386">
        <f t="shared" si="3"/>
        <v>0</v>
      </c>
      <c r="J45" s="114"/>
    </row>
    <row r="46" spans="1:10" ht="18" customHeight="1">
      <c r="A46" s="166" t="s">
        <v>530</v>
      </c>
      <c r="B46" s="125" t="s">
        <v>537</v>
      </c>
      <c r="C46" s="124" t="s">
        <v>33</v>
      </c>
      <c r="D46" s="246">
        <v>350</v>
      </c>
      <c r="E46" s="427"/>
      <c r="F46" s="427"/>
      <c r="G46" s="136">
        <f t="shared" si="2"/>
        <v>0</v>
      </c>
      <c r="H46" s="426"/>
      <c r="I46" s="386">
        <f t="shared" si="3"/>
        <v>0</v>
      </c>
      <c r="J46" s="114"/>
    </row>
    <row r="47" spans="1:10" ht="18" customHeight="1">
      <c r="A47" s="10"/>
      <c r="B47" s="48" t="s">
        <v>12</v>
      </c>
      <c r="C47" s="148"/>
      <c r="D47" s="247" t="s">
        <v>7</v>
      </c>
      <c r="E47" s="149">
        <f>SUMPRODUCT(E31:E46,D31:D46)</f>
        <v>0</v>
      </c>
      <c r="F47" s="149">
        <f>SUMPRODUCT(F31:F46,D31:D46)</f>
        <v>0</v>
      </c>
      <c r="G47" s="149">
        <f>SUM(G31:G46)</f>
        <v>0</v>
      </c>
      <c r="H47" s="131"/>
      <c r="I47" s="389">
        <f>SUM(I31:I46)</f>
        <v>0</v>
      </c>
      <c r="J47" s="66"/>
    </row>
    <row r="48" spans="1:10" ht="18" customHeight="1">
      <c r="A48" s="10"/>
      <c r="B48" s="137"/>
      <c r="C48" s="147"/>
      <c r="D48" s="246" t="s">
        <v>7</v>
      </c>
      <c r="E48" s="140"/>
      <c r="F48" s="140"/>
      <c r="G48" s="140"/>
      <c r="H48" s="131"/>
      <c r="I48" s="390"/>
      <c r="J48" s="113"/>
    </row>
    <row r="49" spans="1:10" ht="18" customHeight="1">
      <c r="A49" s="5" t="s">
        <v>26</v>
      </c>
      <c r="B49" s="34" t="s">
        <v>21</v>
      </c>
      <c r="C49" s="135"/>
      <c r="D49" s="153" t="s">
        <v>7</v>
      </c>
      <c r="E49" s="136"/>
      <c r="F49" s="136"/>
      <c r="G49" s="136"/>
      <c r="H49" s="131"/>
      <c r="I49" s="388"/>
      <c r="J49" s="113"/>
    </row>
    <row r="50" spans="1:10" ht="18" customHeight="1">
      <c r="A50" s="10" t="s">
        <v>36</v>
      </c>
      <c r="B50" s="125" t="s">
        <v>84</v>
      </c>
      <c r="C50" s="127" t="s">
        <v>33</v>
      </c>
      <c r="D50" s="246">
        <v>261.5</v>
      </c>
      <c r="E50" s="427"/>
      <c r="F50" s="427"/>
      <c r="G50" s="140">
        <f aca="true" t="shared" si="4" ref="G50:G61">(F50+E50)*D50</f>
        <v>0</v>
      </c>
      <c r="H50" s="426"/>
      <c r="I50" s="386">
        <f aca="true" t="shared" si="5" ref="I50:I61">G50*(1+H50)</f>
        <v>0</v>
      </c>
      <c r="J50" s="114"/>
    </row>
    <row r="51" spans="1:10" ht="18" customHeight="1">
      <c r="A51" s="10" t="s">
        <v>392</v>
      </c>
      <c r="B51" s="125" t="s">
        <v>85</v>
      </c>
      <c r="C51" s="127" t="s">
        <v>35</v>
      </c>
      <c r="D51" s="246">
        <v>771</v>
      </c>
      <c r="E51" s="429"/>
      <c r="F51" s="428"/>
      <c r="G51" s="140">
        <f t="shared" si="4"/>
        <v>0</v>
      </c>
      <c r="H51" s="426"/>
      <c r="I51" s="386">
        <f t="shared" si="5"/>
        <v>0</v>
      </c>
      <c r="J51" s="114"/>
    </row>
    <row r="52" spans="1:10" ht="18" customHeight="1" thickBot="1">
      <c r="A52" s="306" t="s">
        <v>393</v>
      </c>
      <c r="B52" s="307" t="s">
        <v>86</v>
      </c>
      <c r="C52" s="361" t="s">
        <v>34</v>
      </c>
      <c r="D52" s="308">
        <v>14.5</v>
      </c>
      <c r="E52" s="430"/>
      <c r="F52" s="430"/>
      <c r="G52" s="310">
        <f t="shared" si="4"/>
        <v>0</v>
      </c>
      <c r="H52" s="432"/>
      <c r="I52" s="391">
        <f t="shared" si="5"/>
        <v>0</v>
      </c>
      <c r="J52" s="114"/>
    </row>
    <row r="53" spans="1:10" ht="18" customHeight="1" thickTop="1">
      <c r="A53" s="312" t="s">
        <v>394</v>
      </c>
      <c r="B53" s="313" t="s">
        <v>87</v>
      </c>
      <c r="C53" s="314" t="s">
        <v>33</v>
      </c>
      <c r="D53" s="315">
        <v>440</v>
      </c>
      <c r="E53" s="431"/>
      <c r="F53" s="431"/>
      <c r="G53" s="316">
        <f t="shared" si="4"/>
        <v>0</v>
      </c>
      <c r="H53" s="433"/>
      <c r="I53" s="392">
        <f t="shared" si="5"/>
        <v>0</v>
      </c>
      <c r="J53" s="114"/>
    </row>
    <row r="54" spans="1:10" ht="18" customHeight="1">
      <c r="A54" s="8" t="s">
        <v>395</v>
      </c>
      <c r="B54" s="357" t="s">
        <v>85</v>
      </c>
      <c r="C54" s="358" t="s">
        <v>35</v>
      </c>
      <c r="D54" s="359">
        <v>2215.5</v>
      </c>
      <c r="E54" s="429"/>
      <c r="F54" s="429"/>
      <c r="G54" s="360">
        <f t="shared" si="4"/>
        <v>0</v>
      </c>
      <c r="H54" s="434"/>
      <c r="I54" s="393">
        <f t="shared" si="5"/>
        <v>0</v>
      </c>
      <c r="J54" s="114"/>
    </row>
    <row r="55" spans="1:10" ht="18" customHeight="1">
      <c r="A55" s="10" t="s">
        <v>396</v>
      </c>
      <c r="B55" s="125" t="s">
        <v>86</v>
      </c>
      <c r="C55" s="124" t="s">
        <v>34</v>
      </c>
      <c r="D55" s="246">
        <v>36</v>
      </c>
      <c r="E55" s="427"/>
      <c r="F55" s="427"/>
      <c r="G55" s="140">
        <f t="shared" si="4"/>
        <v>0</v>
      </c>
      <c r="H55" s="426"/>
      <c r="I55" s="386">
        <f t="shared" si="5"/>
        <v>0</v>
      </c>
      <c r="J55" s="114"/>
    </row>
    <row r="56" spans="1:10" ht="18" customHeight="1">
      <c r="A56" s="10" t="s">
        <v>397</v>
      </c>
      <c r="B56" s="125" t="s">
        <v>416</v>
      </c>
      <c r="C56" s="127" t="s">
        <v>33</v>
      </c>
      <c r="D56" s="153">
        <v>309</v>
      </c>
      <c r="E56" s="427"/>
      <c r="F56" s="427"/>
      <c r="G56" s="136">
        <f t="shared" si="4"/>
        <v>0</v>
      </c>
      <c r="H56" s="426"/>
      <c r="I56" s="386">
        <f t="shared" si="5"/>
        <v>0</v>
      </c>
      <c r="J56" s="114"/>
    </row>
    <row r="57" spans="1:10" ht="18" customHeight="1">
      <c r="A57" s="10" t="s">
        <v>398</v>
      </c>
      <c r="B57" s="125" t="s">
        <v>88</v>
      </c>
      <c r="C57" s="127" t="s">
        <v>35</v>
      </c>
      <c r="D57" s="153">
        <v>4067</v>
      </c>
      <c r="E57" s="429"/>
      <c r="F57" s="428"/>
      <c r="G57" s="136">
        <f t="shared" si="4"/>
        <v>0</v>
      </c>
      <c r="H57" s="426"/>
      <c r="I57" s="386">
        <f t="shared" si="5"/>
        <v>0</v>
      </c>
      <c r="J57" s="114"/>
    </row>
    <row r="58" spans="1:10" ht="18" customHeight="1">
      <c r="A58" s="10" t="s">
        <v>399</v>
      </c>
      <c r="B58" s="125" t="s">
        <v>73</v>
      </c>
      <c r="C58" s="124" t="s">
        <v>34</v>
      </c>
      <c r="D58" s="248">
        <v>46</v>
      </c>
      <c r="E58" s="427"/>
      <c r="F58" s="427"/>
      <c r="G58" s="136">
        <f t="shared" si="4"/>
        <v>0</v>
      </c>
      <c r="H58" s="426"/>
      <c r="I58" s="386">
        <f t="shared" si="5"/>
        <v>0</v>
      </c>
      <c r="J58" s="114"/>
    </row>
    <row r="59" spans="1:10" ht="18" customHeight="1">
      <c r="A59" s="10" t="s">
        <v>400</v>
      </c>
      <c r="B59" s="64" t="s">
        <v>417</v>
      </c>
      <c r="C59" s="124" t="s">
        <v>33</v>
      </c>
      <c r="D59" s="248">
        <v>29</v>
      </c>
      <c r="E59" s="427"/>
      <c r="F59" s="427"/>
      <c r="G59" s="136">
        <f t="shared" si="4"/>
        <v>0</v>
      </c>
      <c r="H59" s="426"/>
      <c r="I59" s="386">
        <f t="shared" si="5"/>
        <v>0</v>
      </c>
      <c r="J59" s="114"/>
    </row>
    <row r="60" spans="1:10" ht="18" customHeight="1">
      <c r="A60" s="10" t="s">
        <v>426</v>
      </c>
      <c r="B60" s="64" t="s">
        <v>418</v>
      </c>
      <c r="C60" s="124" t="s">
        <v>33</v>
      </c>
      <c r="D60" s="248">
        <v>394</v>
      </c>
      <c r="E60" s="427"/>
      <c r="F60" s="427"/>
      <c r="G60" s="136">
        <f t="shared" si="4"/>
        <v>0</v>
      </c>
      <c r="H60" s="426"/>
      <c r="I60" s="386">
        <f t="shared" si="5"/>
        <v>0</v>
      </c>
      <c r="J60" s="114"/>
    </row>
    <row r="61" spans="1:10" ht="18" customHeight="1">
      <c r="A61" s="10" t="s">
        <v>427</v>
      </c>
      <c r="B61" s="64" t="s">
        <v>89</v>
      </c>
      <c r="C61" s="147" t="s">
        <v>61</v>
      </c>
      <c r="D61" s="246">
        <v>2600</v>
      </c>
      <c r="E61" s="427"/>
      <c r="F61" s="427"/>
      <c r="G61" s="136">
        <f t="shared" si="4"/>
        <v>0</v>
      </c>
      <c r="H61" s="426"/>
      <c r="I61" s="386">
        <f t="shared" si="5"/>
        <v>0</v>
      </c>
      <c r="J61" s="114"/>
    </row>
    <row r="62" spans="1:10" ht="18" customHeight="1">
      <c r="A62" s="258"/>
      <c r="B62" s="43" t="s">
        <v>12</v>
      </c>
      <c r="C62" s="152"/>
      <c r="D62" s="248"/>
      <c r="E62" s="177">
        <f>SUMPRODUCT(E50:E61,D50:D61)</f>
        <v>0</v>
      </c>
      <c r="F62" s="177">
        <f>SUMPRODUCT(F50:F61,D50:D61)</f>
        <v>0</v>
      </c>
      <c r="G62" s="177">
        <f>SUM(G50:G61)</f>
        <v>0</v>
      </c>
      <c r="H62" s="173"/>
      <c r="I62" s="394">
        <f>SUM(I50:I61)</f>
        <v>0</v>
      </c>
      <c r="J62" s="66"/>
    </row>
    <row r="63" spans="1:10" ht="18" customHeight="1">
      <c r="A63" s="10"/>
      <c r="B63" s="48"/>
      <c r="C63" s="147"/>
      <c r="D63" s="246"/>
      <c r="E63" s="149"/>
      <c r="F63" s="149"/>
      <c r="G63" s="149"/>
      <c r="H63" s="131"/>
      <c r="I63" s="150"/>
      <c r="J63" s="66"/>
    </row>
    <row r="64" spans="1:10" ht="18" customHeight="1">
      <c r="A64" s="56" t="s">
        <v>27</v>
      </c>
      <c r="B64" s="25" t="s">
        <v>90</v>
      </c>
      <c r="C64" s="11"/>
      <c r="D64" s="12" t="s">
        <v>7</v>
      </c>
      <c r="E64" s="13"/>
      <c r="F64" s="13"/>
      <c r="G64" s="13"/>
      <c r="H64" s="131"/>
      <c r="I64" s="395"/>
      <c r="J64" s="66"/>
    </row>
    <row r="65" spans="1:10" ht="18" customHeight="1">
      <c r="A65" s="10" t="s">
        <v>28</v>
      </c>
      <c r="B65" s="178" t="s">
        <v>91</v>
      </c>
      <c r="C65" s="11" t="s">
        <v>33</v>
      </c>
      <c r="D65" s="81">
        <v>1530</v>
      </c>
      <c r="E65" s="428"/>
      <c r="F65" s="428"/>
      <c r="G65" s="13">
        <f>(F65+E65)*D65</f>
        <v>0</v>
      </c>
      <c r="H65" s="426"/>
      <c r="I65" s="396">
        <f>G65*(1+H65)</f>
        <v>0</v>
      </c>
      <c r="J65" s="66"/>
    </row>
    <row r="66" spans="1:10" ht="18" customHeight="1">
      <c r="A66" s="10" t="s">
        <v>92</v>
      </c>
      <c r="B66" s="178" t="s">
        <v>93</v>
      </c>
      <c r="C66" s="11" t="s">
        <v>33</v>
      </c>
      <c r="D66" s="81">
        <v>50</v>
      </c>
      <c r="E66" s="428"/>
      <c r="F66" s="428"/>
      <c r="G66" s="13">
        <f>(F66+E66)*D66</f>
        <v>0</v>
      </c>
      <c r="H66" s="426"/>
      <c r="I66" s="396">
        <f>G66*(1+H66)</f>
        <v>0</v>
      </c>
      <c r="J66" s="66"/>
    </row>
    <row r="67" spans="1:10" ht="18" customHeight="1">
      <c r="A67" s="10" t="s">
        <v>94</v>
      </c>
      <c r="B67" s="14" t="s">
        <v>95</v>
      </c>
      <c r="C67" s="11" t="s">
        <v>35</v>
      </c>
      <c r="D67" s="81">
        <v>100</v>
      </c>
      <c r="E67" s="428"/>
      <c r="F67" s="428"/>
      <c r="G67" s="13">
        <f>(F67+E67)*D67</f>
        <v>0</v>
      </c>
      <c r="H67" s="426"/>
      <c r="I67" s="396">
        <f>G67*(1+H67)</f>
        <v>0</v>
      </c>
      <c r="J67" s="66"/>
    </row>
    <row r="68" spans="1:10" ht="18" customHeight="1">
      <c r="A68" s="10" t="s">
        <v>96</v>
      </c>
      <c r="B68" s="14" t="s">
        <v>97</v>
      </c>
      <c r="C68" s="11" t="s">
        <v>34</v>
      </c>
      <c r="D68" s="81">
        <v>10</v>
      </c>
      <c r="E68" s="428"/>
      <c r="F68" s="428"/>
      <c r="G68" s="13">
        <f>(F68+E68)*D68</f>
        <v>0</v>
      </c>
      <c r="H68" s="426"/>
      <c r="I68" s="396">
        <f>G68*(1+H68)</f>
        <v>0</v>
      </c>
      <c r="J68" s="66"/>
    </row>
    <row r="69" spans="1:10" s="2" customFormat="1" ht="18" customHeight="1">
      <c r="A69" s="56"/>
      <c r="B69" s="25" t="s">
        <v>12</v>
      </c>
      <c r="C69" s="11"/>
      <c r="D69" s="78" t="s">
        <v>7</v>
      </c>
      <c r="E69" s="23">
        <f>SUMPRODUCT(D65:D68,E65:E68)</f>
        <v>0</v>
      </c>
      <c r="F69" s="23">
        <f>SUMPRODUCT(D65:D68,F65:F68)</f>
        <v>0</v>
      </c>
      <c r="G69" s="23">
        <f>SUM(G65:G68)</f>
        <v>0</v>
      </c>
      <c r="H69" s="172"/>
      <c r="I69" s="397">
        <f>SUM(I65:I68)</f>
        <v>0</v>
      </c>
      <c r="J69" s="66"/>
    </row>
    <row r="70" spans="1:10" ht="18" customHeight="1">
      <c r="A70" s="10"/>
      <c r="B70" s="48"/>
      <c r="C70" s="147"/>
      <c r="D70" s="246"/>
      <c r="E70" s="149"/>
      <c r="F70" s="149"/>
      <c r="G70" s="149"/>
      <c r="H70" s="131"/>
      <c r="I70" s="150"/>
      <c r="J70" s="66"/>
    </row>
    <row r="71" spans="1:10" ht="18" customHeight="1">
      <c r="A71" s="179" t="s">
        <v>98</v>
      </c>
      <c r="B71" s="25" t="s">
        <v>99</v>
      </c>
      <c r="C71" s="11"/>
      <c r="D71" s="12" t="s">
        <v>7</v>
      </c>
      <c r="E71" s="13"/>
      <c r="F71" s="13"/>
      <c r="G71" s="13"/>
      <c r="H71" s="131"/>
      <c r="I71" s="395"/>
      <c r="J71" s="66"/>
    </row>
    <row r="72" spans="1:10" ht="18" customHeight="1">
      <c r="A72" s="10" t="s">
        <v>100</v>
      </c>
      <c r="B72" s="137" t="s">
        <v>101</v>
      </c>
      <c r="C72" s="11" t="s">
        <v>33</v>
      </c>
      <c r="D72" s="81">
        <v>3166</v>
      </c>
      <c r="E72" s="428"/>
      <c r="F72" s="428"/>
      <c r="G72" s="13">
        <f aca="true" t="shared" si="6" ref="G72:G79">(F72+E72)*D72</f>
        <v>0</v>
      </c>
      <c r="H72" s="426"/>
      <c r="I72" s="396">
        <f aca="true" t="shared" si="7" ref="I72:I79">G72*(1+H72)</f>
        <v>0</v>
      </c>
      <c r="J72" s="66"/>
    </row>
    <row r="73" spans="1:10" ht="18" customHeight="1">
      <c r="A73" s="10" t="s">
        <v>102</v>
      </c>
      <c r="B73" s="14" t="s">
        <v>103</v>
      </c>
      <c r="C73" s="11" t="s">
        <v>33</v>
      </c>
      <c r="D73" s="81">
        <v>2522</v>
      </c>
      <c r="E73" s="428"/>
      <c r="F73" s="428"/>
      <c r="G73" s="13">
        <f t="shared" si="6"/>
        <v>0</v>
      </c>
      <c r="H73" s="426"/>
      <c r="I73" s="396">
        <f t="shared" si="7"/>
        <v>0</v>
      </c>
      <c r="J73" s="66"/>
    </row>
    <row r="74" spans="1:10" ht="18" customHeight="1">
      <c r="A74" s="10" t="s">
        <v>104</v>
      </c>
      <c r="B74" s="14" t="s">
        <v>105</v>
      </c>
      <c r="C74" s="11" t="s">
        <v>33</v>
      </c>
      <c r="D74" s="81">
        <v>1367</v>
      </c>
      <c r="E74" s="428"/>
      <c r="F74" s="428"/>
      <c r="G74" s="13">
        <f t="shared" si="6"/>
        <v>0</v>
      </c>
      <c r="H74" s="426"/>
      <c r="I74" s="396">
        <f t="shared" si="7"/>
        <v>0</v>
      </c>
      <c r="J74" s="66"/>
    </row>
    <row r="75" spans="1:10" ht="18" customHeight="1">
      <c r="A75" s="10" t="s">
        <v>106</v>
      </c>
      <c r="B75" s="14" t="s">
        <v>107</v>
      </c>
      <c r="C75" s="11" t="s">
        <v>33</v>
      </c>
      <c r="D75" s="81">
        <v>400</v>
      </c>
      <c r="E75" s="428"/>
      <c r="F75" s="428"/>
      <c r="G75" s="13">
        <f t="shared" si="6"/>
        <v>0</v>
      </c>
      <c r="H75" s="426"/>
      <c r="I75" s="396">
        <f t="shared" si="7"/>
        <v>0</v>
      </c>
      <c r="J75" s="66"/>
    </row>
    <row r="76" spans="1:10" ht="18" customHeight="1">
      <c r="A76" s="10" t="s">
        <v>108</v>
      </c>
      <c r="B76" s="14" t="s">
        <v>109</v>
      </c>
      <c r="C76" s="11" t="s">
        <v>33</v>
      </c>
      <c r="D76" s="81">
        <v>380</v>
      </c>
      <c r="E76" s="428"/>
      <c r="F76" s="428"/>
      <c r="G76" s="13">
        <f t="shared" si="6"/>
        <v>0</v>
      </c>
      <c r="H76" s="426"/>
      <c r="I76" s="396">
        <f t="shared" si="7"/>
        <v>0</v>
      </c>
      <c r="J76" s="66"/>
    </row>
    <row r="77" spans="1:10" ht="18" customHeight="1">
      <c r="A77" s="10" t="s">
        <v>110</v>
      </c>
      <c r="B77" s="14" t="s">
        <v>111</v>
      </c>
      <c r="C77" s="11" t="s">
        <v>61</v>
      </c>
      <c r="D77" s="81">
        <v>200</v>
      </c>
      <c r="E77" s="428"/>
      <c r="F77" s="428"/>
      <c r="G77" s="13">
        <f t="shared" si="6"/>
        <v>0</v>
      </c>
      <c r="H77" s="426"/>
      <c r="I77" s="396">
        <f t="shared" si="7"/>
        <v>0</v>
      </c>
      <c r="J77" s="66"/>
    </row>
    <row r="78" spans="1:10" ht="18" customHeight="1">
      <c r="A78" s="10" t="s">
        <v>112</v>
      </c>
      <c r="B78" s="14" t="s">
        <v>113</v>
      </c>
      <c r="C78" s="11" t="s">
        <v>33</v>
      </c>
      <c r="D78" s="81">
        <v>1040</v>
      </c>
      <c r="E78" s="428"/>
      <c r="F78" s="428"/>
      <c r="G78" s="13">
        <f t="shared" si="6"/>
        <v>0</v>
      </c>
      <c r="H78" s="426"/>
      <c r="I78" s="396">
        <f t="shared" si="7"/>
        <v>0</v>
      </c>
      <c r="J78" s="66"/>
    </row>
    <row r="79" spans="1:10" ht="18" customHeight="1">
      <c r="A79" s="10" t="s">
        <v>114</v>
      </c>
      <c r="B79" s="14" t="s">
        <v>115</v>
      </c>
      <c r="C79" s="11" t="s">
        <v>33</v>
      </c>
      <c r="D79" s="81">
        <v>160</v>
      </c>
      <c r="E79" s="428"/>
      <c r="F79" s="428"/>
      <c r="G79" s="13">
        <f t="shared" si="6"/>
        <v>0</v>
      </c>
      <c r="H79" s="426"/>
      <c r="I79" s="396">
        <f t="shared" si="7"/>
        <v>0</v>
      </c>
      <c r="J79" s="66"/>
    </row>
    <row r="80" spans="1:10" s="2" customFormat="1" ht="18" customHeight="1">
      <c r="A80" s="91"/>
      <c r="B80" s="92" t="s">
        <v>12</v>
      </c>
      <c r="C80" s="15"/>
      <c r="D80" s="93"/>
      <c r="E80" s="255">
        <f>SUMPRODUCT(E72:E79,D72:D79)</f>
        <v>0</v>
      </c>
      <c r="F80" s="255">
        <f>SUMPRODUCT(F72:F79,D72:D79)</f>
        <v>0</v>
      </c>
      <c r="G80" s="255">
        <f>SUM(G72:G79)</f>
        <v>0</v>
      </c>
      <c r="H80" s="263"/>
      <c r="I80" s="398">
        <f>SUM(I72:I79)</f>
        <v>0</v>
      </c>
      <c r="J80" s="66"/>
    </row>
    <row r="81" spans="1:10" ht="18" customHeight="1">
      <c r="A81" s="10"/>
      <c r="B81" s="48"/>
      <c r="C81" s="147"/>
      <c r="D81" s="246"/>
      <c r="E81" s="149"/>
      <c r="F81" s="149"/>
      <c r="G81" s="149"/>
      <c r="H81" s="131"/>
      <c r="I81" s="150"/>
      <c r="J81" s="66"/>
    </row>
    <row r="82" spans="1:10" ht="18" customHeight="1">
      <c r="A82" s="18" t="s">
        <v>116</v>
      </c>
      <c r="B82" s="99" t="s">
        <v>117</v>
      </c>
      <c r="C82" s="181"/>
      <c r="D82" s="106"/>
      <c r="E82" s="168"/>
      <c r="F82" s="168"/>
      <c r="G82" s="168"/>
      <c r="H82" s="264"/>
      <c r="I82" s="399"/>
      <c r="J82" s="66"/>
    </row>
    <row r="83" spans="1:10" ht="18" customHeight="1">
      <c r="A83" s="10" t="s">
        <v>118</v>
      </c>
      <c r="B83" s="182" t="s">
        <v>119</v>
      </c>
      <c r="C83" s="183" t="s">
        <v>33</v>
      </c>
      <c r="D83" s="188">
        <v>1130</v>
      </c>
      <c r="E83" s="428"/>
      <c r="F83" s="428"/>
      <c r="G83" s="13">
        <f aca="true" t="shared" si="8" ref="G83:G90">(F83+E83)*D83</f>
        <v>0</v>
      </c>
      <c r="H83" s="426"/>
      <c r="I83" s="396">
        <f aca="true" t="shared" si="9" ref="I83:I90">G83*(1+H83)</f>
        <v>0</v>
      </c>
      <c r="J83" s="66"/>
    </row>
    <row r="84" spans="1:10" ht="18" customHeight="1">
      <c r="A84" s="10" t="s">
        <v>120</v>
      </c>
      <c r="B84" s="182" t="s">
        <v>531</v>
      </c>
      <c r="C84" s="183" t="s">
        <v>33</v>
      </c>
      <c r="D84" s="188">
        <v>1130</v>
      </c>
      <c r="E84" s="428"/>
      <c r="F84" s="428"/>
      <c r="G84" s="13">
        <f t="shared" si="8"/>
        <v>0</v>
      </c>
      <c r="H84" s="426"/>
      <c r="I84" s="396">
        <f t="shared" si="9"/>
        <v>0</v>
      </c>
      <c r="J84" s="66"/>
    </row>
    <row r="85" spans="1:10" ht="18" customHeight="1">
      <c r="A85" s="10" t="s">
        <v>121</v>
      </c>
      <c r="B85" s="184" t="s">
        <v>526</v>
      </c>
      <c r="C85" s="183" t="s">
        <v>33</v>
      </c>
      <c r="D85" s="188">
        <v>1130</v>
      </c>
      <c r="E85" s="428"/>
      <c r="F85" s="428"/>
      <c r="G85" s="13">
        <f t="shared" si="8"/>
        <v>0</v>
      </c>
      <c r="H85" s="426"/>
      <c r="I85" s="396">
        <f t="shared" si="9"/>
        <v>0</v>
      </c>
      <c r="J85" s="66"/>
    </row>
    <row r="86" spans="1:10" ht="18" customHeight="1">
      <c r="A86" s="10" t="s">
        <v>122</v>
      </c>
      <c r="B86" s="184" t="s">
        <v>435</v>
      </c>
      <c r="C86" s="183" t="s">
        <v>61</v>
      </c>
      <c r="D86" s="188">
        <v>100</v>
      </c>
      <c r="E86" s="428"/>
      <c r="F86" s="428"/>
      <c r="G86" s="13">
        <f t="shared" si="8"/>
        <v>0</v>
      </c>
      <c r="H86" s="426"/>
      <c r="I86" s="396">
        <f t="shared" si="9"/>
        <v>0</v>
      </c>
      <c r="J86" s="66"/>
    </row>
    <row r="87" spans="1:10" ht="18" customHeight="1">
      <c r="A87" s="10" t="s">
        <v>123</v>
      </c>
      <c r="B87" s="182" t="s">
        <v>127</v>
      </c>
      <c r="C87" s="183" t="s">
        <v>47</v>
      </c>
      <c r="D87" s="188">
        <v>13</v>
      </c>
      <c r="E87" s="428"/>
      <c r="F87" s="428"/>
      <c r="G87" s="13">
        <f t="shared" si="8"/>
        <v>0</v>
      </c>
      <c r="H87" s="426"/>
      <c r="I87" s="396">
        <f t="shared" si="9"/>
        <v>0</v>
      </c>
      <c r="J87" s="66"/>
    </row>
    <row r="88" spans="1:10" ht="18" customHeight="1">
      <c r="A88" s="10" t="s">
        <v>124</v>
      </c>
      <c r="B88" s="182" t="s">
        <v>128</v>
      </c>
      <c r="C88" s="183" t="s">
        <v>47</v>
      </c>
      <c r="D88" s="188">
        <v>5</v>
      </c>
      <c r="E88" s="428"/>
      <c r="F88" s="428"/>
      <c r="G88" s="13">
        <f t="shared" si="8"/>
        <v>0</v>
      </c>
      <c r="H88" s="426"/>
      <c r="I88" s="396">
        <f t="shared" si="9"/>
        <v>0</v>
      </c>
      <c r="J88" s="66"/>
    </row>
    <row r="89" spans="1:10" ht="18" customHeight="1">
      <c r="A89" s="10" t="s">
        <v>125</v>
      </c>
      <c r="B89" s="182" t="s">
        <v>129</v>
      </c>
      <c r="C89" s="183" t="s">
        <v>47</v>
      </c>
      <c r="D89" s="188">
        <v>1</v>
      </c>
      <c r="E89" s="428"/>
      <c r="F89" s="428"/>
      <c r="G89" s="13">
        <f t="shared" si="8"/>
        <v>0</v>
      </c>
      <c r="H89" s="426"/>
      <c r="I89" s="396">
        <f t="shared" si="9"/>
        <v>0</v>
      </c>
      <c r="J89" s="66"/>
    </row>
    <row r="90" spans="1:10" ht="18" customHeight="1">
      <c r="A90" s="10" t="s">
        <v>126</v>
      </c>
      <c r="B90" s="182" t="s">
        <v>130</v>
      </c>
      <c r="C90" s="183" t="s">
        <v>47</v>
      </c>
      <c r="D90" s="188">
        <v>1</v>
      </c>
      <c r="E90" s="428"/>
      <c r="F90" s="428"/>
      <c r="G90" s="13">
        <f t="shared" si="8"/>
        <v>0</v>
      </c>
      <c r="H90" s="426"/>
      <c r="I90" s="396">
        <f t="shared" si="9"/>
        <v>0</v>
      </c>
      <c r="J90" s="66"/>
    </row>
    <row r="91" spans="1:10" ht="18" customHeight="1">
      <c r="A91" s="56"/>
      <c r="B91" s="25" t="s">
        <v>12</v>
      </c>
      <c r="C91" s="11"/>
      <c r="D91" s="78"/>
      <c r="E91" s="23">
        <f>SUMPRODUCT(E83:E90,D83:D90)</f>
        <v>0</v>
      </c>
      <c r="F91" s="23">
        <f>SUMPRODUCT(F83:F90,D83:D90)</f>
        <v>0</v>
      </c>
      <c r="G91" s="23">
        <f>SUM(G83:G90)</f>
        <v>0</v>
      </c>
      <c r="H91" s="172"/>
      <c r="I91" s="397">
        <f>SUM(I83:I90)</f>
        <v>0</v>
      </c>
      <c r="J91" s="66"/>
    </row>
    <row r="92" spans="1:10" ht="18" customHeight="1">
      <c r="A92" s="56"/>
      <c r="B92" s="25"/>
      <c r="C92" s="11"/>
      <c r="D92" s="246"/>
      <c r="E92" s="149"/>
      <c r="F92" s="149"/>
      <c r="G92" s="149"/>
      <c r="H92" s="131"/>
      <c r="I92" s="150"/>
      <c r="J92" s="66"/>
    </row>
    <row r="93" spans="1:10" ht="18" customHeight="1">
      <c r="A93" s="179" t="s">
        <v>246</v>
      </c>
      <c r="B93" s="25" t="s">
        <v>247</v>
      </c>
      <c r="C93" s="11"/>
      <c r="D93" s="246"/>
      <c r="E93" s="149"/>
      <c r="F93" s="149"/>
      <c r="G93" s="149"/>
      <c r="H93" s="131"/>
      <c r="I93" s="150"/>
      <c r="J93" s="66"/>
    </row>
    <row r="94" spans="1:10" ht="18" customHeight="1">
      <c r="A94" s="190"/>
      <c r="B94" s="191" t="s">
        <v>131</v>
      </c>
      <c r="C94" s="192"/>
      <c r="D94" s="249"/>
      <c r="E94" s="193"/>
      <c r="F94" s="193"/>
      <c r="G94" s="193"/>
      <c r="H94" s="265"/>
      <c r="I94" s="400"/>
      <c r="J94" s="66"/>
    </row>
    <row r="95" spans="1:10" s="294" customFormat="1" ht="18" customHeight="1">
      <c r="A95" s="292" t="s">
        <v>248</v>
      </c>
      <c r="B95" s="186" t="s">
        <v>132</v>
      </c>
      <c r="C95" s="187" t="s">
        <v>47</v>
      </c>
      <c r="D95" s="197">
        <v>1</v>
      </c>
      <c r="E95" s="435"/>
      <c r="F95" s="435"/>
      <c r="G95" s="189">
        <f aca="true" t="shared" si="10" ref="G95:G107">(E95+F95)*D95</f>
        <v>0</v>
      </c>
      <c r="H95" s="438"/>
      <c r="I95" s="396">
        <f>G95*(1+H95)</f>
        <v>0</v>
      </c>
      <c r="J95" s="293"/>
    </row>
    <row r="96" spans="1:10" ht="18" customHeight="1">
      <c r="A96" s="185" t="s">
        <v>249</v>
      </c>
      <c r="B96" s="186" t="s">
        <v>133</v>
      </c>
      <c r="C96" s="187" t="s">
        <v>47</v>
      </c>
      <c r="D96" s="197">
        <v>1</v>
      </c>
      <c r="E96" s="435"/>
      <c r="F96" s="435"/>
      <c r="G96" s="189">
        <f t="shared" si="10"/>
        <v>0</v>
      </c>
      <c r="H96" s="438"/>
      <c r="I96" s="401">
        <f aca="true" t="shared" si="11" ref="I96:I107">G96*(1+H96)</f>
        <v>0</v>
      </c>
      <c r="J96" s="66"/>
    </row>
    <row r="97" spans="1:10" ht="18" customHeight="1">
      <c r="A97" s="185" t="s">
        <v>250</v>
      </c>
      <c r="B97" s="186" t="s">
        <v>134</v>
      </c>
      <c r="C97" s="187" t="s">
        <v>47</v>
      </c>
      <c r="D97" s="197">
        <v>1</v>
      </c>
      <c r="E97" s="435"/>
      <c r="F97" s="435"/>
      <c r="G97" s="189">
        <f t="shared" si="10"/>
        <v>0</v>
      </c>
      <c r="H97" s="438"/>
      <c r="I97" s="401">
        <f t="shared" si="11"/>
        <v>0</v>
      </c>
      <c r="J97" s="66"/>
    </row>
    <row r="98" spans="1:10" ht="18" customHeight="1" thickBot="1">
      <c r="A98" s="317" t="s">
        <v>251</v>
      </c>
      <c r="B98" s="318" t="s">
        <v>135</v>
      </c>
      <c r="C98" s="319" t="s">
        <v>47</v>
      </c>
      <c r="D98" s="320">
        <v>1</v>
      </c>
      <c r="E98" s="436"/>
      <c r="F98" s="436"/>
      <c r="G98" s="321">
        <f t="shared" si="10"/>
        <v>0</v>
      </c>
      <c r="H98" s="439"/>
      <c r="I98" s="402">
        <f t="shared" si="11"/>
        <v>0</v>
      </c>
      <c r="J98" s="66"/>
    </row>
    <row r="99" spans="1:10" ht="18" customHeight="1" thickTop="1">
      <c r="A99" s="322" t="s">
        <v>252</v>
      </c>
      <c r="B99" s="323" t="s">
        <v>136</v>
      </c>
      <c r="C99" s="324" t="s">
        <v>47</v>
      </c>
      <c r="D99" s="325">
        <v>4</v>
      </c>
      <c r="E99" s="437"/>
      <c r="F99" s="437"/>
      <c r="G99" s="326">
        <f t="shared" si="10"/>
        <v>0</v>
      </c>
      <c r="H99" s="440"/>
      <c r="I99" s="403">
        <f t="shared" si="11"/>
        <v>0</v>
      </c>
      <c r="J99" s="66"/>
    </row>
    <row r="100" spans="1:10" ht="18" customHeight="1">
      <c r="A100" s="185" t="s">
        <v>253</v>
      </c>
      <c r="B100" s="186" t="s">
        <v>137</v>
      </c>
      <c r="C100" s="187" t="s">
        <v>47</v>
      </c>
      <c r="D100" s="197">
        <v>1</v>
      </c>
      <c r="E100" s="435"/>
      <c r="F100" s="435"/>
      <c r="G100" s="189">
        <f t="shared" si="10"/>
        <v>0</v>
      </c>
      <c r="H100" s="438"/>
      <c r="I100" s="401">
        <f t="shared" si="11"/>
        <v>0</v>
      </c>
      <c r="J100" s="66"/>
    </row>
    <row r="101" spans="1:10" ht="18" customHeight="1">
      <c r="A101" s="185" t="s">
        <v>254</v>
      </c>
      <c r="B101" s="186" t="s">
        <v>138</v>
      </c>
      <c r="C101" s="187" t="s">
        <v>47</v>
      </c>
      <c r="D101" s="197">
        <v>1</v>
      </c>
      <c r="E101" s="435"/>
      <c r="F101" s="435"/>
      <c r="G101" s="189">
        <f t="shared" si="10"/>
        <v>0</v>
      </c>
      <c r="H101" s="438"/>
      <c r="I101" s="401">
        <f t="shared" si="11"/>
        <v>0</v>
      </c>
      <c r="J101" s="66"/>
    </row>
    <row r="102" spans="1:10" ht="18" customHeight="1">
      <c r="A102" s="185" t="s">
        <v>255</v>
      </c>
      <c r="B102" s="186" t="s">
        <v>139</v>
      </c>
      <c r="C102" s="187" t="s">
        <v>47</v>
      </c>
      <c r="D102" s="197">
        <v>3</v>
      </c>
      <c r="E102" s="435"/>
      <c r="F102" s="435"/>
      <c r="G102" s="189">
        <f t="shared" si="10"/>
        <v>0</v>
      </c>
      <c r="H102" s="438"/>
      <c r="I102" s="401">
        <f t="shared" si="11"/>
        <v>0</v>
      </c>
      <c r="J102" s="66"/>
    </row>
    <row r="103" spans="1:10" ht="18" customHeight="1">
      <c r="A103" s="185" t="s">
        <v>256</v>
      </c>
      <c r="B103" s="186" t="s">
        <v>140</v>
      </c>
      <c r="C103" s="187" t="s">
        <v>47</v>
      </c>
      <c r="D103" s="197">
        <v>5</v>
      </c>
      <c r="E103" s="435"/>
      <c r="F103" s="435"/>
      <c r="G103" s="189">
        <f t="shared" si="10"/>
        <v>0</v>
      </c>
      <c r="H103" s="438"/>
      <c r="I103" s="401">
        <f t="shared" si="11"/>
        <v>0</v>
      </c>
      <c r="J103" s="66"/>
    </row>
    <row r="104" spans="1:10" ht="18" customHeight="1">
      <c r="A104" s="185" t="s">
        <v>257</v>
      </c>
      <c r="B104" s="186" t="s">
        <v>141</v>
      </c>
      <c r="C104" s="187" t="s">
        <v>47</v>
      </c>
      <c r="D104" s="197">
        <v>1</v>
      </c>
      <c r="E104" s="435"/>
      <c r="F104" s="435"/>
      <c r="G104" s="189">
        <f t="shared" si="10"/>
        <v>0</v>
      </c>
      <c r="H104" s="438"/>
      <c r="I104" s="401">
        <f t="shared" si="11"/>
        <v>0</v>
      </c>
      <c r="J104" s="66"/>
    </row>
    <row r="105" spans="1:10" ht="18" customHeight="1">
      <c r="A105" s="185" t="s">
        <v>258</v>
      </c>
      <c r="B105" s="186" t="s">
        <v>142</v>
      </c>
      <c r="C105" s="187" t="s">
        <v>47</v>
      </c>
      <c r="D105" s="197">
        <v>1</v>
      </c>
      <c r="E105" s="435"/>
      <c r="F105" s="435"/>
      <c r="G105" s="189">
        <f t="shared" si="10"/>
        <v>0</v>
      </c>
      <c r="H105" s="438"/>
      <c r="I105" s="401">
        <f t="shared" si="11"/>
        <v>0</v>
      </c>
      <c r="J105" s="66"/>
    </row>
    <row r="106" spans="1:10" ht="18" customHeight="1">
      <c r="A106" s="185" t="s">
        <v>259</v>
      </c>
      <c r="B106" s="186" t="s">
        <v>143</v>
      </c>
      <c r="C106" s="187" t="s">
        <v>47</v>
      </c>
      <c r="D106" s="197">
        <v>3.5</v>
      </c>
      <c r="E106" s="435"/>
      <c r="F106" s="435"/>
      <c r="G106" s="189">
        <f t="shared" si="10"/>
        <v>0</v>
      </c>
      <c r="H106" s="438"/>
      <c r="I106" s="401">
        <f t="shared" si="11"/>
        <v>0</v>
      </c>
      <c r="J106" s="66"/>
    </row>
    <row r="107" spans="1:10" ht="18" customHeight="1">
      <c r="A107" s="185" t="s">
        <v>260</v>
      </c>
      <c r="B107" s="186" t="s">
        <v>144</v>
      </c>
      <c r="C107" s="187" t="s">
        <v>47</v>
      </c>
      <c r="D107" s="197">
        <v>1</v>
      </c>
      <c r="E107" s="435"/>
      <c r="F107" s="435"/>
      <c r="G107" s="189">
        <f t="shared" si="10"/>
        <v>0</v>
      </c>
      <c r="H107" s="438"/>
      <c r="I107" s="401">
        <f t="shared" si="11"/>
        <v>0</v>
      </c>
      <c r="J107" s="66"/>
    </row>
    <row r="108" spans="1:10" ht="18" customHeight="1">
      <c r="A108" s="190"/>
      <c r="B108" s="191" t="s">
        <v>145</v>
      </c>
      <c r="C108" s="192"/>
      <c r="D108" s="249"/>
      <c r="E108" s="193"/>
      <c r="F108" s="193"/>
      <c r="G108" s="193"/>
      <c r="H108" s="265"/>
      <c r="I108" s="400"/>
      <c r="J108" s="66"/>
    </row>
    <row r="109" spans="1:10" ht="18" customHeight="1">
      <c r="A109" s="185" t="s">
        <v>261</v>
      </c>
      <c r="B109" s="186" t="s">
        <v>146</v>
      </c>
      <c r="C109" s="187" t="s">
        <v>47</v>
      </c>
      <c r="D109" s="197">
        <v>2</v>
      </c>
      <c r="E109" s="435"/>
      <c r="F109" s="435"/>
      <c r="G109" s="189">
        <f aca="true" t="shared" si="12" ref="G109:G152">(E109+F109)*D109</f>
        <v>0</v>
      </c>
      <c r="H109" s="438"/>
      <c r="I109" s="401">
        <f aca="true" t="shared" si="13" ref="I109:I152">G109*(1+H109)</f>
        <v>0</v>
      </c>
      <c r="J109" s="66"/>
    </row>
    <row r="110" spans="1:10" ht="18" customHeight="1">
      <c r="A110" s="185" t="s">
        <v>262</v>
      </c>
      <c r="B110" s="186" t="s">
        <v>147</v>
      </c>
      <c r="C110" s="187" t="s">
        <v>47</v>
      </c>
      <c r="D110" s="197">
        <v>2</v>
      </c>
      <c r="E110" s="435"/>
      <c r="F110" s="435"/>
      <c r="G110" s="189">
        <f t="shared" si="12"/>
        <v>0</v>
      </c>
      <c r="H110" s="438"/>
      <c r="I110" s="401">
        <f t="shared" si="13"/>
        <v>0</v>
      </c>
      <c r="J110" s="66"/>
    </row>
    <row r="111" spans="1:10" ht="18" customHeight="1">
      <c r="A111" s="185" t="s">
        <v>263</v>
      </c>
      <c r="B111" s="186" t="s">
        <v>148</v>
      </c>
      <c r="C111" s="187" t="s">
        <v>47</v>
      </c>
      <c r="D111" s="197">
        <v>4</v>
      </c>
      <c r="E111" s="435"/>
      <c r="F111" s="435"/>
      <c r="G111" s="189">
        <f t="shared" si="12"/>
        <v>0</v>
      </c>
      <c r="H111" s="438"/>
      <c r="I111" s="401">
        <f t="shared" si="13"/>
        <v>0</v>
      </c>
      <c r="J111" s="66"/>
    </row>
    <row r="112" spans="1:10" ht="18" customHeight="1">
      <c r="A112" s="185" t="s">
        <v>264</v>
      </c>
      <c r="B112" s="186" t="s">
        <v>149</v>
      </c>
      <c r="C112" s="187" t="s">
        <v>47</v>
      </c>
      <c r="D112" s="197">
        <v>11</v>
      </c>
      <c r="E112" s="435"/>
      <c r="F112" s="435"/>
      <c r="G112" s="189">
        <f t="shared" si="12"/>
        <v>0</v>
      </c>
      <c r="H112" s="438"/>
      <c r="I112" s="401">
        <f t="shared" si="13"/>
        <v>0</v>
      </c>
      <c r="J112" s="66"/>
    </row>
    <row r="113" spans="1:10" ht="18" customHeight="1">
      <c r="A113" s="185" t="s">
        <v>265</v>
      </c>
      <c r="B113" s="186" t="s">
        <v>150</v>
      </c>
      <c r="C113" s="187" t="s">
        <v>47</v>
      </c>
      <c r="D113" s="197">
        <v>27</v>
      </c>
      <c r="E113" s="435"/>
      <c r="F113" s="435"/>
      <c r="G113" s="189">
        <f t="shared" si="12"/>
        <v>0</v>
      </c>
      <c r="H113" s="438"/>
      <c r="I113" s="401">
        <f t="shared" si="13"/>
        <v>0</v>
      </c>
      <c r="J113" s="66"/>
    </row>
    <row r="114" spans="1:10" ht="18" customHeight="1">
      <c r="A114" s="185" t="s">
        <v>266</v>
      </c>
      <c r="B114" s="186" t="s">
        <v>151</v>
      </c>
      <c r="C114" s="187" t="s">
        <v>47</v>
      </c>
      <c r="D114" s="197">
        <v>35</v>
      </c>
      <c r="E114" s="435"/>
      <c r="F114" s="435"/>
      <c r="G114" s="189">
        <f t="shared" si="12"/>
        <v>0</v>
      </c>
      <c r="H114" s="438"/>
      <c r="I114" s="401">
        <f t="shared" si="13"/>
        <v>0</v>
      </c>
      <c r="J114" s="66"/>
    </row>
    <row r="115" spans="1:10" ht="18" customHeight="1">
      <c r="A115" s="185" t="s">
        <v>267</v>
      </c>
      <c r="B115" s="186" t="s">
        <v>152</v>
      </c>
      <c r="C115" s="187" t="s">
        <v>47</v>
      </c>
      <c r="D115" s="197">
        <v>1</v>
      </c>
      <c r="E115" s="435"/>
      <c r="F115" s="435"/>
      <c r="G115" s="189">
        <f t="shared" si="12"/>
        <v>0</v>
      </c>
      <c r="H115" s="438"/>
      <c r="I115" s="401">
        <f t="shared" si="13"/>
        <v>0</v>
      </c>
      <c r="J115" s="66"/>
    </row>
    <row r="116" spans="1:10" ht="18" customHeight="1">
      <c r="A116" s="185" t="s">
        <v>268</v>
      </c>
      <c r="B116" s="186" t="s">
        <v>153</v>
      </c>
      <c r="C116" s="187" t="s">
        <v>47</v>
      </c>
      <c r="D116" s="197">
        <v>4</v>
      </c>
      <c r="E116" s="435"/>
      <c r="F116" s="435"/>
      <c r="G116" s="189">
        <f t="shared" si="12"/>
        <v>0</v>
      </c>
      <c r="H116" s="438"/>
      <c r="I116" s="401">
        <f t="shared" si="13"/>
        <v>0</v>
      </c>
      <c r="J116" s="66"/>
    </row>
    <row r="117" spans="1:10" ht="18" customHeight="1">
      <c r="A117" s="185" t="s">
        <v>269</v>
      </c>
      <c r="B117" s="186" t="s">
        <v>154</v>
      </c>
      <c r="C117" s="187" t="s">
        <v>47</v>
      </c>
      <c r="D117" s="197">
        <v>1</v>
      </c>
      <c r="E117" s="435"/>
      <c r="F117" s="435"/>
      <c r="G117" s="189">
        <f t="shared" si="12"/>
        <v>0</v>
      </c>
      <c r="H117" s="438"/>
      <c r="I117" s="401">
        <f t="shared" si="13"/>
        <v>0</v>
      </c>
      <c r="J117" s="66"/>
    </row>
    <row r="118" spans="1:10" ht="18" customHeight="1">
      <c r="A118" s="185" t="s">
        <v>270</v>
      </c>
      <c r="B118" s="186" t="s">
        <v>155</v>
      </c>
      <c r="C118" s="187" t="s">
        <v>47</v>
      </c>
      <c r="D118" s="197">
        <v>25</v>
      </c>
      <c r="E118" s="435"/>
      <c r="F118" s="435"/>
      <c r="G118" s="189">
        <f t="shared" si="12"/>
        <v>0</v>
      </c>
      <c r="H118" s="438"/>
      <c r="I118" s="401">
        <f t="shared" si="13"/>
        <v>0</v>
      </c>
      <c r="J118" s="66"/>
    </row>
    <row r="119" spans="1:10" ht="18" customHeight="1">
      <c r="A119" s="185" t="s">
        <v>271</v>
      </c>
      <c r="B119" s="186" t="s">
        <v>156</v>
      </c>
      <c r="C119" s="187" t="s">
        <v>47</v>
      </c>
      <c r="D119" s="197">
        <v>13</v>
      </c>
      <c r="E119" s="435"/>
      <c r="F119" s="435"/>
      <c r="G119" s="189">
        <f t="shared" si="12"/>
        <v>0</v>
      </c>
      <c r="H119" s="438"/>
      <c r="I119" s="401">
        <f t="shared" si="13"/>
        <v>0</v>
      </c>
      <c r="J119" s="66"/>
    </row>
    <row r="120" spans="1:10" ht="18" customHeight="1">
      <c r="A120" s="185" t="s">
        <v>272</v>
      </c>
      <c r="B120" s="186" t="s">
        <v>157</v>
      </c>
      <c r="C120" s="187" t="s">
        <v>47</v>
      </c>
      <c r="D120" s="197">
        <v>2</v>
      </c>
      <c r="E120" s="435"/>
      <c r="F120" s="435"/>
      <c r="G120" s="189">
        <f t="shared" si="12"/>
        <v>0</v>
      </c>
      <c r="H120" s="438"/>
      <c r="I120" s="401">
        <f t="shared" si="13"/>
        <v>0</v>
      </c>
      <c r="J120" s="66"/>
    </row>
    <row r="121" spans="1:10" ht="18" customHeight="1">
      <c r="A121" s="185" t="s">
        <v>273</v>
      </c>
      <c r="B121" s="195" t="s">
        <v>158</v>
      </c>
      <c r="C121" s="196" t="s">
        <v>47</v>
      </c>
      <c r="D121" s="197">
        <v>34</v>
      </c>
      <c r="E121" s="441"/>
      <c r="F121" s="441"/>
      <c r="G121" s="198">
        <f t="shared" si="12"/>
        <v>0</v>
      </c>
      <c r="H121" s="442"/>
      <c r="I121" s="404">
        <f t="shared" si="13"/>
        <v>0</v>
      </c>
      <c r="J121" s="66"/>
    </row>
    <row r="122" spans="1:10" ht="18" customHeight="1">
      <c r="A122" s="185" t="s">
        <v>274</v>
      </c>
      <c r="B122" s="186" t="s">
        <v>159</v>
      </c>
      <c r="C122" s="187" t="s">
        <v>47</v>
      </c>
      <c r="D122" s="197">
        <v>37</v>
      </c>
      <c r="E122" s="435"/>
      <c r="F122" s="435"/>
      <c r="G122" s="189">
        <f t="shared" si="12"/>
        <v>0</v>
      </c>
      <c r="H122" s="438"/>
      <c r="I122" s="401">
        <f t="shared" si="13"/>
        <v>0</v>
      </c>
      <c r="J122" s="66"/>
    </row>
    <row r="123" spans="1:10" ht="18" customHeight="1">
      <c r="A123" s="185" t="s">
        <v>275</v>
      </c>
      <c r="B123" s="186" t="s">
        <v>160</v>
      </c>
      <c r="C123" s="187" t="s">
        <v>47</v>
      </c>
      <c r="D123" s="197">
        <v>2</v>
      </c>
      <c r="E123" s="435"/>
      <c r="F123" s="435"/>
      <c r="G123" s="189">
        <f t="shared" si="12"/>
        <v>0</v>
      </c>
      <c r="H123" s="438"/>
      <c r="I123" s="401">
        <f t="shared" si="13"/>
        <v>0</v>
      </c>
      <c r="J123" s="66"/>
    </row>
    <row r="124" spans="1:10" ht="18" customHeight="1">
      <c r="A124" s="185" t="s">
        <v>276</v>
      </c>
      <c r="B124" s="186" t="s">
        <v>161</v>
      </c>
      <c r="C124" s="187" t="s">
        <v>47</v>
      </c>
      <c r="D124" s="197">
        <v>3</v>
      </c>
      <c r="E124" s="441"/>
      <c r="F124" s="435"/>
      <c r="G124" s="189">
        <f t="shared" si="12"/>
        <v>0</v>
      </c>
      <c r="H124" s="438"/>
      <c r="I124" s="401">
        <f t="shared" si="13"/>
        <v>0</v>
      </c>
      <c r="J124" s="66"/>
    </row>
    <row r="125" spans="1:10" ht="18" customHeight="1">
      <c r="A125" s="185" t="s">
        <v>277</v>
      </c>
      <c r="B125" s="186" t="s">
        <v>162</v>
      </c>
      <c r="C125" s="187" t="s">
        <v>47</v>
      </c>
      <c r="D125" s="197">
        <v>1</v>
      </c>
      <c r="E125" s="435"/>
      <c r="F125" s="435"/>
      <c r="G125" s="189">
        <f t="shared" si="12"/>
        <v>0</v>
      </c>
      <c r="H125" s="438"/>
      <c r="I125" s="401">
        <f t="shared" si="13"/>
        <v>0</v>
      </c>
      <c r="J125" s="66"/>
    </row>
    <row r="126" spans="1:10" ht="18" customHeight="1">
      <c r="A126" s="185" t="s">
        <v>278</v>
      </c>
      <c r="B126" s="186" t="s">
        <v>163</v>
      </c>
      <c r="C126" s="187" t="s">
        <v>47</v>
      </c>
      <c r="D126" s="197">
        <v>7</v>
      </c>
      <c r="E126" s="435"/>
      <c r="F126" s="435"/>
      <c r="G126" s="189">
        <f t="shared" si="12"/>
        <v>0</v>
      </c>
      <c r="H126" s="438"/>
      <c r="I126" s="401">
        <f t="shared" si="13"/>
        <v>0</v>
      </c>
      <c r="J126" s="66"/>
    </row>
    <row r="127" spans="1:10" ht="18" customHeight="1">
      <c r="A127" s="185" t="s">
        <v>279</v>
      </c>
      <c r="B127" s="186" t="s">
        <v>164</v>
      </c>
      <c r="C127" s="187" t="s">
        <v>47</v>
      </c>
      <c r="D127" s="197">
        <v>3</v>
      </c>
      <c r="E127" s="435"/>
      <c r="F127" s="435"/>
      <c r="G127" s="189">
        <f t="shared" si="12"/>
        <v>0</v>
      </c>
      <c r="H127" s="438"/>
      <c r="I127" s="401">
        <f t="shared" si="13"/>
        <v>0</v>
      </c>
      <c r="J127" s="66"/>
    </row>
    <row r="128" spans="1:10" ht="18" customHeight="1">
      <c r="A128" s="185" t="s">
        <v>280</v>
      </c>
      <c r="B128" s="186" t="s">
        <v>165</v>
      </c>
      <c r="C128" s="187" t="s">
        <v>47</v>
      </c>
      <c r="D128" s="197">
        <v>34</v>
      </c>
      <c r="E128" s="435"/>
      <c r="F128" s="435"/>
      <c r="G128" s="189">
        <f t="shared" si="12"/>
        <v>0</v>
      </c>
      <c r="H128" s="438"/>
      <c r="I128" s="401">
        <f t="shared" si="13"/>
        <v>0</v>
      </c>
      <c r="J128" s="66"/>
    </row>
    <row r="129" spans="1:10" ht="18" customHeight="1">
      <c r="A129" s="185" t="s">
        <v>281</v>
      </c>
      <c r="B129" s="186" t="s">
        <v>166</v>
      </c>
      <c r="C129" s="187" t="s">
        <v>47</v>
      </c>
      <c r="D129" s="197">
        <v>13</v>
      </c>
      <c r="E129" s="435"/>
      <c r="F129" s="435"/>
      <c r="G129" s="189">
        <f t="shared" si="12"/>
        <v>0</v>
      </c>
      <c r="H129" s="438"/>
      <c r="I129" s="401">
        <f t="shared" si="13"/>
        <v>0</v>
      </c>
      <c r="J129" s="66"/>
    </row>
    <row r="130" spans="1:10" ht="18" customHeight="1">
      <c r="A130" s="185" t="s">
        <v>282</v>
      </c>
      <c r="B130" s="186" t="s">
        <v>167</v>
      </c>
      <c r="C130" s="187" t="s">
        <v>47</v>
      </c>
      <c r="D130" s="197">
        <v>10</v>
      </c>
      <c r="E130" s="435"/>
      <c r="F130" s="435"/>
      <c r="G130" s="189">
        <f t="shared" si="12"/>
        <v>0</v>
      </c>
      <c r="H130" s="438"/>
      <c r="I130" s="401">
        <f t="shared" si="13"/>
        <v>0</v>
      </c>
      <c r="J130" s="66"/>
    </row>
    <row r="131" spans="1:10" ht="18" customHeight="1">
      <c r="A131" s="185" t="s">
        <v>283</v>
      </c>
      <c r="B131" s="195" t="s">
        <v>168</v>
      </c>
      <c r="C131" s="196" t="s">
        <v>47</v>
      </c>
      <c r="D131" s="197">
        <v>4</v>
      </c>
      <c r="E131" s="441"/>
      <c r="F131" s="441"/>
      <c r="G131" s="198">
        <f t="shared" si="12"/>
        <v>0</v>
      </c>
      <c r="H131" s="442"/>
      <c r="I131" s="404">
        <f t="shared" si="13"/>
        <v>0</v>
      </c>
      <c r="J131" s="66"/>
    </row>
    <row r="132" spans="1:10" ht="18" customHeight="1">
      <c r="A132" s="185" t="s">
        <v>284</v>
      </c>
      <c r="B132" s="186" t="s">
        <v>169</v>
      </c>
      <c r="C132" s="187" t="s">
        <v>47</v>
      </c>
      <c r="D132" s="197">
        <v>6</v>
      </c>
      <c r="E132" s="435"/>
      <c r="F132" s="435"/>
      <c r="G132" s="189">
        <f t="shared" si="12"/>
        <v>0</v>
      </c>
      <c r="H132" s="438"/>
      <c r="I132" s="401">
        <f t="shared" si="13"/>
        <v>0</v>
      </c>
      <c r="J132" s="66"/>
    </row>
    <row r="133" spans="1:10" ht="18" customHeight="1">
      <c r="A133" s="185" t="s">
        <v>285</v>
      </c>
      <c r="B133" s="186" t="s">
        <v>170</v>
      </c>
      <c r="C133" s="187" t="s">
        <v>47</v>
      </c>
      <c r="D133" s="197">
        <v>2</v>
      </c>
      <c r="E133" s="435"/>
      <c r="F133" s="435"/>
      <c r="G133" s="189">
        <f t="shared" si="12"/>
        <v>0</v>
      </c>
      <c r="H133" s="438"/>
      <c r="I133" s="401">
        <f t="shared" si="13"/>
        <v>0</v>
      </c>
      <c r="J133" s="66"/>
    </row>
    <row r="134" spans="1:10" ht="18" customHeight="1">
      <c r="A134" s="185" t="s">
        <v>286</v>
      </c>
      <c r="B134" s="186" t="s">
        <v>171</v>
      </c>
      <c r="C134" s="187" t="s">
        <v>47</v>
      </c>
      <c r="D134" s="197">
        <v>5</v>
      </c>
      <c r="E134" s="435"/>
      <c r="F134" s="435"/>
      <c r="G134" s="189">
        <f t="shared" si="12"/>
        <v>0</v>
      </c>
      <c r="H134" s="438"/>
      <c r="I134" s="401">
        <f t="shared" si="13"/>
        <v>0</v>
      </c>
      <c r="J134" s="66"/>
    </row>
    <row r="135" spans="1:10" ht="18" customHeight="1">
      <c r="A135" s="185" t="s">
        <v>287</v>
      </c>
      <c r="B135" s="186" t="s">
        <v>172</v>
      </c>
      <c r="C135" s="187" t="s">
        <v>47</v>
      </c>
      <c r="D135" s="197">
        <v>1</v>
      </c>
      <c r="E135" s="435"/>
      <c r="F135" s="435"/>
      <c r="G135" s="189">
        <f t="shared" si="12"/>
        <v>0</v>
      </c>
      <c r="H135" s="438"/>
      <c r="I135" s="401">
        <f t="shared" si="13"/>
        <v>0</v>
      </c>
      <c r="J135" s="66"/>
    </row>
    <row r="136" spans="1:10" ht="18" customHeight="1">
      <c r="A136" s="185" t="s">
        <v>288</v>
      </c>
      <c r="B136" s="186" t="s">
        <v>173</v>
      </c>
      <c r="C136" s="187" t="s">
        <v>47</v>
      </c>
      <c r="D136" s="197">
        <v>13</v>
      </c>
      <c r="E136" s="435"/>
      <c r="F136" s="435"/>
      <c r="G136" s="189">
        <f t="shared" si="12"/>
        <v>0</v>
      </c>
      <c r="H136" s="438"/>
      <c r="I136" s="401">
        <f t="shared" si="13"/>
        <v>0</v>
      </c>
      <c r="J136" s="66"/>
    </row>
    <row r="137" spans="1:10" ht="18" customHeight="1">
      <c r="A137" s="185" t="s">
        <v>289</v>
      </c>
      <c r="B137" s="186" t="s">
        <v>174</v>
      </c>
      <c r="C137" s="187" t="s">
        <v>47</v>
      </c>
      <c r="D137" s="197">
        <v>1</v>
      </c>
      <c r="E137" s="435"/>
      <c r="F137" s="435"/>
      <c r="G137" s="189">
        <f t="shared" si="12"/>
        <v>0</v>
      </c>
      <c r="H137" s="438"/>
      <c r="I137" s="401">
        <f t="shared" si="13"/>
        <v>0</v>
      </c>
      <c r="J137" s="66"/>
    </row>
    <row r="138" spans="1:10" ht="18" customHeight="1">
      <c r="A138" s="185" t="s">
        <v>290</v>
      </c>
      <c r="B138" s="186" t="s">
        <v>175</v>
      </c>
      <c r="C138" s="187" t="s">
        <v>47</v>
      </c>
      <c r="D138" s="197">
        <v>3</v>
      </c>
      <c r="E138" s="435"/>
      <c r="F138" s="435"/>
      <c r="G138" s="189">
        <f t="shared" si="12"/>
        <v>0</v>
      </c>
      <c r="H138" s="438"/>
      <c r="I138" s="401">
        <f t="shared" si="13"/>
        <v>0</v>
      </c>
      <c r="J138" s="66"/>
    </row>
    <row r="139" spans="1:10" ht="18" customHeight="1">
      <c r="A139" s="185" t="s">
        <v>291</v>
      </c>
      <c r="B139" s="186" t="s">
        <v>176</v>
      </c>
      <c r="C139" s="187" t="s">
        <v>47</v>
      </c>
      <c r="D139" s="197">
        <v>1</v>
      </c>
      <c r="E139" s="435"/>
      <c r="F139" s="435"/>
      <c r="G139" s="189">
        <f t="shared" si="12"/>
        <v>0</v>
      </c>
      <c r="H139" s="438"/>
      <c r="I139" s="401">
        <f t="shared" si="13"/>
        <v>0</v>
      </c>
      <c r="J139" s="66"/>
    </row>
    <row r="140" spans="1:10" ht="18" customHeight="1">
      <c r="A140" s="185" t="s">
        <v>292</v>
      </c>
      <c r="B140" s="186" t="s">
        <v>177</v>
      </c>
      <c r="C140" s="187" t="s">
        <v>47</v>
      </c>
      <c r="D140" s="197">
        <v>18</v>
      </c>
      <c r="E140" s="435"/>
      <c r="F140" s="435"/>
      <c r="G140" s="189">
        <f t="shared" si="12"/>
        <v>0</v>
      </c>
      <c r="H140" s="438"/>
      <c r="I140" s="401">
        <f t="shared" si="13"/>
        <v>0</v>
      </c>
      <c r="J140" s="66"/>
    </row>
    <row r="141" spans="1:10" ht="18" customHeight="1">
      <c r="A141" s="185" t="s">
        <v>293</v>
      </c>
      <c r="B141" s="186" t="s">
        <v>178</v>
      </c>
      <c r="C141" s="187" t="s">
        <v>47</v>
      </c>
      <c r="D141" s="197">
        <v>19</v>
      </c>
      <c r="E141" s="435"/>
      <c r="F141" s="435"/>
      <c r="G141" s="189">
        <f t="shared" si="12"/>
        <v>0</v>
      </c>
      <c r="H141" s="438"/>
      <c r="I141" s="401">
        <f t="shared" si="13"/>
        <v>0</v>
      </c>
      <c r="J141" s="66"/>
    </row>
    <row r="142" spans="1:10" ht="18" customHeight="1">
      <c r="A142" s="185" t="s">
        <v>294</v>
      </c>
      <c r="B142" s="186" t="s">
        <v>179</v>
      </c>
      <c r="C142" s="187" t="s">
        <v>47</v>
      </c>
      <c r="D142" s="197">
        <v>11</v>
      </c>
      <c r="E142" s="435"/>
      <c r="F142" s="435"/>
      <c r="G142" s="189">
        <f t="shared" si="12"/>
        <v>0</v>
      </c>
      <c r="H142" s="438"/>
      <c r="I142" s="401">
        <f t="shared" si="13"/>
        <v>0</v>
      </c>
      <c r="J142" s="66"/>
    </row>
    <row r="143" spans="1:10" ht="18" customHeight="1">
      <c r="A143" s="185" t="s">
        <v>295</v>
      </c>
      <c r="B143" s="186" t="s">
        <v>180</v>
      </c>
      <c r="C143" s="187" t="s">
        <v>47</v>
      </c>
      <c r="D143" s="197">
        <v>20</v>
      </c>
      <c r="E143" s="435"/>
      <c r="F143" s="435"/>
      <c r="G143" s="189">
        <f t="shared" si="12"/>
        <v>0</v>
      </c>
      <c r="H143" s="438"/>
      <c r="I143" s="401">
        <f t="shared" si="13"/>
        <v>0</v>
      </c>
      <c r="J143" s="66"/>
    </row>
    <row r="144" spans="1:10" ht="18" customHeight="1" thickBot="1">
      <c r="A144" s="317" t="s">
        <v>296</v>
      </c>
      <c r="B144" s="318" t="s">
        <v>181</v>
      </c>
      <c r="C144" s="319" t="s">
        <v>47</v>
      </c>
      <c r="D144" s="320">
        <v>1</v>
      </c>
      <c r="E144" s="436"/>
      <c r="F144" s="436"/>
      <c r="G144" s="321">
        <f t="shared" si="12"/>
        <v>0</v>
      </c>
      <c r="H144" s="439"/>
      <c r="I144" s="402">
        <f t="shared" si="13"/>
        <v>0</v>
      </c>
      <c r="J144" s="66"/>
    </row>
    <row r="145" spans="1:10" ht="18" customHeight="1" thickTop="1">
      <c r="A145" s="362"/>
      <c r="B145" s="363" t="s">
        <v>182</v>
      </c>
      <c r="C145" s="364"/>
      <c r="D145" s="365"/>
      <c r="E145" s="366"/>
      <c r="F145" s="366"/>
      <c r="G145" s="326"/>
      <c r="H145" s="327"/>
      <c r="I145" s="403"/>
      <c r="J145" s="66"/>
    </row>
    <row r="146" spans="1:10" ht="18" customHeight="1">
      <c r="A146" s="185" t="s">
        <v>297</v>
      </c>
      <c r="B146" s="257" t="s">
        <v>425</v>
      </c>
      <c r="C146" s="187" t="s">
        <v>47</v>
      </c>
      <c r="D146" s="197">
        <v>12</v>
      </c>
      <c r="E146" s="435"/>
      <c r="F146" s="435"/>
      <c r="G146" s="189">
        <f t="shared" si="12"/>
        <v>0</v>
      </c>
      <c r="H146" s="438"/>
      <c r="I146" s="401">
        <f t="shared" si="13"/>
        <v>0</v>
      </c>
      <c r="J146" s="66"/>
    </row>
    <row r="147" spans="1:10" ht="18" customHeight="1">
      <c r="A147" s="185" t="s">
        <v>298</v>
      </c>
      <c r="B147" s="184" t="s">
        <v>183</v>
      </c>
      <c r="C147" s="183" t="s">
        <v>47</v>
      </c>
      <c r="D147" s="197">
        <v>2</v>
      </c>
      <c r="E147" s="435"/>
      <c r="F147" s="435"/>
      <c r="G147" s="189">
        <f t="shared" si="12"/>
        <v>0</v>
      </c>
      <c r="H147" s="438"/>
      <c r="I147" s="401">
        <f t="shared" si="13"/>
        <v>0</v>
      </c>
      <c r="J147" s="66"/>
    </row>
    <row r="148" spans="1:10" ht="18" customHeight="1">
      <c r="A148" s="185" t="s">
        <v>299</v>
      </c>
      <c r="B148" s="184" t="s">
        <v>184</v>
      </c>
      <c r="C148" s="183" t="s">
        <v>47</v>
      </c>
      <c r="D148" s="197">
        <v>16</v>
      </c>
      <c r="E148" s="435"/>
      <c r="F148" s="435"/>
      <c r="G148" s="189">
        <f t="shared" si="12"/>
        <v>0</v>
      </c>
      <c r="H148" s="438"/>
      <c r="I148" s="401">
        <f t="shared" si="13"/>
        <v>0</v>
      </c>
      <c r="J148" s="66"/>
    </row>
    <row r="149" spans="1:10" ht="18" customHeight="1">
      <c r="A149" s="185" t="s">
        <v>300</v>
      </c>
      <c r="B149" s="184" t="s">
        <v>185</v>
      </c>
      <c r="C149" s="183" t="s">
        <v>47</v>
      </c>
      <c r="D149" s="197">
        <v>2</v>
      </c>
      <c r="E149" s="435"/>
      <c r="F149" s="435"/>
      <c r="G149" s="189">
        <f t="shared" si="12"/>
        <v>0</v>
      </c>
      <c r="H149" s="438"/>
      <c r="I149" s="401">
        <f t="shared" si="13"/>
        <v>0</v>
      </c>
      <c r="J149" s="66"/>
    </row>
    <row r="150" spans="1:10" ht="18" customHeight="1">
      <c r="A150" s="185" t="s">
        <v>301</v>
      </c>
      <c r="B150" s="184" t="s">
        <v>186</v>
      </c>
      <c r="C150" s="183" t="s">
        <v>47</v>
      </c>
      <c r="D150" s="197">
        <v>22</v>
      </c>
      <c r="E150" s="435"/>
      <c r="F150" s="435"/>
      <c r="G150" s="189">
        <f t="shared" si="12"/>
        <v>0</v>
      </c>
      <c r="H150" s="438"/>
      <c r="I150" s="401">
        <f t="shared" si="13"/>
        <v>0</v>
      </c>
      <c r="J150" s="66"/>
    </row>
    <row r="151" spans="1:10" ht="18" customHeight="1">
      <c r="A151" s="185" t="s">
        <v>302</v>
      </c>
      <c r="B151" s="184" t="s">
        <v>187</v>
      </c>
      <c r="C151" s="183" t="s">
        <v>61</v>
      </c>
      <c r="D151" s="197">
        <v>18</v>
      </c>
      <c r="E151" s="435"/>
      <c r="F151" s="435"/>
      <c r="G151" s="189">
        <f t="shared" si="12"/>
        <v>0</v>
      </c>
      <c r="H151" s="438"/>
      <c r="I151" s="401">
        <f t="shared" si="13"/>
        <v>0</v>
      </c>
      <c r="J151" s="66"/>
    </row>
    <row r="152" spans="1:10" ht="18" customHeight="1">
      <c r="A152" s="185" t="s">
        <v>303</v>
      </c>
      <c r="B152" s="186" t="s">
        <v>178</v>
      </c>
      <c r="C152" s="187" t="s">
        <v>47</v>
      </c>
      <c r="D152" s="197">
        <v>30</v>
      </c>
      <c r="E152" s="435"/>
      <c r="F152" s="435"/>
      <c r="G152" s="189">
        <f t="shared" si="12"/>
        <v>0</v>
      </c>
      <c r="H152" s="438"/>
      <c r="I152" s="401">
        <f t="shared" si="13"/>
        <v>0</v>
      </c>
      <c r="J152" s="66"/>
    </row>
    <row r="153" spans="1:10" ht="18" customHeight="1">
      <c r="A153" s="190"/>
      <c r="B153" s="191" t="s">
        <v>501</v>
      </c>
      <c r="C153" s="192"/>
      <c r="D153" s="249"/>
      <c r="E153" s="193"/>
      <c r="F153" s="193"/>
      <c r="G153" s="193"/>
      <c r="H153" s="265"/>
      <c r="I153" s="400"/>
      <c r="J153" s="66"/>
    </row>
    <row r="154" spans="1:10" ht="18" customHeight="1">
      <c r="A154" s="194" t="s">
        <v>304</v>
      </c>
      <c r="B154" s="195" t="s">
        <v>188</v>
      </c>
      <c r="C154" s="196" t="s">
        <v>47</v>
      </c>
      <c r="D154" s="197">
        <v>2</v>
      </c>
      <c r="E154" s="441"/>
      <c r="F154" s="441"/>
      <c r="G154" s="198">
        <f aca="true" t="shared" si="14" ref="G154:G195">(E154+F154)*D154</f>
        <v>0</v>
      </c>
      <c r="H154" s="442"/>
      <c r="I154" s="404">
        <f aca="true" t="shared" si="15" ref="I154:I195">G154*(1+H154)</f>
        <v>0</v>
      </c>
      <c r="J154" s="66"/>
    </row>
    <row r="155" spans="1:10" ht="18" customHeight="1">
      <c r="A155" s="194" t="s">
        <v>305</v>
      </c>
      <c r="B155" s="186" t="s">
        <v>189</v>
      </c>
      <c r="C155" s="187" t="s">
        <v>47</v>
      </c>
      <c r="D155" s="197">
        <v>7</v>
      </c>
      <c r="E155" s="435"/>
      <c r="F155" s="435"/>
      <c r="G155" s="189">
        <f t="shared" si="14"/>
        <v>0</v>
      </c>
      <c r="H155" s="438"/>
      <c r="I155" s="401">
        <f t="shared" si="15"/>
        <v>0</v>
      </c>
      <c r="J155" s="66"/>
    </row>
    <row r="156" spans="1:10" ht="18" customHeight="1">
      <c r="A156" s="194" t="s">
        <v>306</v>
      </c>
      <c r="B156" s="186" t="s">
        <v>137</v>
      </c>
      <c r="C156" s="187" t="s">
        <v>47</v>
      </c>
      <c r="D156" s="197">
        <v>5</v>
      </c>
      <c r="E156" s="435"/>
      <c r="F156" s="435"/>
      <c r="G156" s="189">
        <f t="shared" si="14"/>
        <v>0</v>
      </c>
      <c r="H156" s="438"/>
      <c r="I156" s="401">
        <f t="shared" si="15"/>
        <v>0</v>
      </c>
      <c r="J156" s="66"/>
    </row>
    <row r="157" spans="1:10" ht="18" customHeight="1">
      <c r="A157" s="194" t="s">
        <v>307</v>
      </c>
      <c r="B157" s="195" t="s">
        <v>190</v>
      </c>
      <c r="C157" s="196" t="s">
        <v>47</v>
      </c>
      <c r="D157" s="197">
        <v>1</v>
      </c>
      <c r="E157" s="441"/>
      <c r="F157" s="441"/>
      <c r="G157" s="198">
        <f t="shared" si="14"/>
        <v>0</v>
      </c>
      <c r="H157" s="442"/>
      <c r="I157" s="404">
        <f t="shared" si="15"/>
        <v>0</v>
      </c>
      <c r="J157" s="66"/>
    </row>
    <row r="158" spans="1:10" ht="18" customHeight="1">
      <c r="A158" s="194" t="s">
        <v>308</v>
      </c>
      <c r="B158" s="186" t="s">
        <v>191</v>
      </c>
      <c r="C158" s="187" t="s">
        <v>47</v>
      </c>
      <c r="D158" s="197">
        <v>39</v>
      </c>
      <c r="E158" s="435"/>
      <c r="F158" s="435"/>
      <c r="G158" s="189">
        <f t="shared" si="14"/>
        <v>0</v>
      </c>
      <c r="H158" s="438"/>
      <c r="I158" s="401">
        <f t="shared" si="15"/>
        <v>0</v>
      </c>
      <c r="J158" s="66"/>
    </row>
    <row r="159" spans="1:10" ht="18" customHeight="1">
      <c r="A159" s="194" t="s">
        <v>309</v>
      </c>
      <c r="B159" s="186" t="s">
        <v>192</v>
      </c>
      <c r="C159" s="187" t="s">
        <v>47</v>
      </c>
      <c r="D159" s="197">
        <v>12</v>
      </c>
      <c r="E159" s="435"/>
      <c r="F159" s="435"/>
      <c r="G159" s="189">
        <f t="shared" si="14"/>
        <v>0</v>
      </c>
      <c r="H159" s="438"/>
      <c r="I159" s="401">
        <f t="shared" si="15"/>
        <v>0</v>
      </c>
      <c r="J159" s="66"/>
    </row>
    <row r="160" spans="1:10" ht="18" customHeight="1">
      <c r="A160" s="194" t="s">
        <v>310</v>
      </c>
      <c r="B160" s="186" t="s">
        <v>193</v>
      </c>
      <c r="C160" s="187" t="s">
        <v>47</v>
      </c>
      <c r="D160" s="197">
        <v>2</v>
      </c>
      <c r="E160" s="435"/>
      <c r="F160" s="435"/>
      <c r="G160" s="189">
        <f t="shared" si="14"/>
        <v>0</v>
      </c>
      <c r="H160" s="438"/>
      <c r="I160" s="401">
        <f t="shared" si="15"/>
        <v>0</v>
      </c>
      <c r="J160" s="66"/>
    </row>
    <row r="161" spans="1:10" ht="18" customHeight="1">
      <c r="A161" s="194" t="s">
        <v>311</v>
      </c>
      <c r="B161" s="186" t="s">
        <v>194</v>
      </c>
      <c r="C161" s="187" t="s">
        <v>47</v>
      </c>
      <c r="D161" s="197">
        <v>2</v>
      </c>
      <c r="E161" s="435"/>
      <c r="F161" s="435"/>
      <c r="G161" s="189">
        <f t="shared" si="14"/>
        <v>0</v>
      </c>
      <c r="H161" s="438"/>
      <c r="I161" s="401">
        <f t="shared" si="15"/>
        <v>0</v>
      </c>
      <c r="J161" s="66"/>
    </row>
    <row r="162" spans="1:10" ht="18" customHeight="1">
      <c r="A162" s="194" t="s">
        <v>312</v>
      </c>
      <c r="B162" s="186" t="s">
        <v>195</v>
      </c>
      <c r="C162" s="187" t="s">
        <v>47</v>
      </c>
      <c r="D162" s="197">
        <v>11</v>
      </c>
      <c r="E162" s="435"/>
      <c r="F162" s="435"/>
      <c r="G162" s="189">
        <f t="shared" si="14"/>
        <v>0</v>
      </c>
      <c r="H162" s="438"/>
      <c r="I162" s="401">
        <f t="shared" si="15"/>
        <v>0</v>
      </c>
      <c r="J162" s="66"/>
    </row>
    <row r="163" spans="1:10" ht="18" customHeight="1">
      <c r="A163" s="194" t="s">
        <v>313</v>
      </c>
      <c r="B163" s="195" t="s">
        <v>196</v>
      </c>
      <c r="C163" s="196" t="s">
        <v>47</v>
      </c>
      <c r="D163" s="197">
        <v>7</v>
      </c>
      <c r="E163" s="441"/>
      <c r="F163" s="441"/>
      <c r="G163" s="198">
        <f t="shared" si="14"/>
        <v>0</v>
      </c>
      <c r="H163" s="442"/>
      <c r="I163" s="404">
        <f t="shared" si="15"/>
        <v>0</v>
      </c>
      <c r="J163" s="66"/>
    </row>
    <row r="164" spans="1:10" ht="18" customHeight="1">
      <c r="A164" s="194" t="s">
        <v>314</v>
      </c>
      <c r="B164" s="195" t="s">
        <v>197</v>
      </c>
      <c r="C164" s="196" t="s">
        <v>47</v>
      </c>
      <c r="D164" s="197">
        <v>1</v>
      </c>
      <c r="E164" s="441"/>
      <c r="F164" s="441"/>
      <c r="G164" s="198">
        <f t="shared" si="14"/>
        <v>0</v>
      </c>
      <c r="H164" s="442"/>
      <c r="I164" s="404">
        <f t="shared" si="15"/>
        <v>0</v>
      </c>
      <c r="J164" s="66"/>
    </row>
    <row r="165" spans="1:10" ht="18" customHeight="1">
      <c r="A165" s="194" t="s">
        <v>315</v>
      </c>
      <c r="B165" s="186" t="s">
        <v>198</v>
      </c>
      <c r="C165" s="187" t="s">
        <v>47</v>
      </c>
      <c r="D165" s="197">
        <v>5</v>
      </c>
      <c r="E165" s="435"/>
      <c r="F165" s="435"/>
      <c r="G165" s="189">
        <f t="shared" si="14"/>
        <v>0</v>
      </c>
      <c r="H165" s="438"/>
      <c r="I165" s="401">
        <f t="shared" si="15"/>
        <v>0</v>
      </c>
      <c r="J165" s="66"/>
    </row>
    <row r="166" spans="1:10" ht="18" customHeight="1">
      <c r="A166" s="194" t="s">
        <v>316</v>
      </c>
      <c r="B166" s="186" t="s">
        <v>199</v>
      </c>
      <c r="C166" s="187" t="s">
        <v>47</v>
      </c>
      <c r="D166" s="197">
        <v>7</v>
      </c>
      <c r="E166" s="435"/>
      <c r="F166" s="435"/>
      <c r="G166" s="189">
        <f t="shared" si="14"/>
        <v>0</v>
      </c>
      <c r="H166" s="438"/>
      <c r="I166" s="401">
        <f t="shared" si="15"/>
        <v>0</v>
      </c>
      <c r="J166" s="66"/>
    </row>
    <row r="167" spans="1:10" ht="18" customHeight="1">
      <c r="A167" s="194" t="s">
        <v>317</v>
      </c>
      <c r="B167" s="186" t="s">
        <v>200</v>
      </c>
      <c r="C167" s="187" t="s">
        <v>47</v>
      </c>
      <c r="D167" s="197">
        <v>4</v>
      </c>
      <c r="E167" s="435"/>
      <c r="F167" s="435"/>
      <c r="G167" s="189">
        <f t="shared" si="14"/>
        <v>0</v>
      </c>
      <c r="H167" s="438"/>
      <c r="I167" s="401">
        <f t="shared" si="15"/>
        <v>0</v>
      </c>
      <c r="J167" s="66"/>
    </row>
    <row r="168" spans="1:10" ht="18" customHeight="1">
      <c r="A168" s="194" t="s">
        <v>318</v>
      </c>
      <c r="B168" s="186" t="s">
        <v>201</v>
      </c>
      <c r="C168" s="187" t="s">
        <v>47</v>
      </c>
      <c r="D168" s="197">
        <v>2</v>
      </c>
      <c r="E168" s="435"/>
      <c r="F168" s="435"/>
      <c r="G168" s="189">
        <f t="shared" si="14"/>
        <v>0</v>
      </c>
      <c r="H168" s="438"/>
      <c r="I168" s="401">
        <f t="shared" si="15"/>
        <v>0</v>
      </c>
      <c r="J168" s="66"/>
    </row>
    <row r="169" spans="1:10" ht="18" customHeight="1">
      <c r="A169" s="194" t="s">
        <v>319</v>
      </c>
      <c r="B169" s="186" t="s">
        <v>202</v>
      </c>
      <c r="C169" s="187" t="s">
        <v>47</v>
      </c>
      <c r="D169" s="197">
        <v>2</v>
      </c>
      <c r="E169" s="435"/>
      <c r="F169" s="435"/>
      <c r="G169" s="189">
        <f t="shared" si="14"/>
        <v>0</v>
      </c>
      <c r="H169" s="438"/>
      <c r="I169" s="401">
        <f t="shared" si="15"/>
        <v>0</v>
      </c>
      <c r="J169" s="66"/>
    </row>
    <row r="170" spans="1:10" ht="18" customHeight="1">
      <c r="A170" s="194" t="s">
        <v>320</v>
      </c>
      <c r="B170" s="186" t="s">
        <v>140</v>
      </c>
      <c r="C170" s="187" t="s">
        <v>47</v>
      </c>
      <c r="D170" s="197">
        <v>37</v>
      </c>
      <c r="E170" s="435"/>
      <c r="F170" s="435"/>
      <c r="G170" s="189">
        <f t="shared" si="14"/>
        <v>0</v>
      </c>
      <c r="H170" s="438"/>
      <c r="I170" s="401">
        <f t="shared" si="15"/>
        <v>0</v>
      </c>
      <c r="J170" s="66"/>
    </row>
    <row r="171" spans="1:10" ht="18" customHeight="1">
      <c r="A171" s="194" t="s">
        <v>321</v>
      </c>
      <c r="B171" s="186" t="s">
        <v>203</v>
      </c>
      <c r="C171" s="187" t="s">
        <v>47</v>
      </c>
      <c r="D171" s="197">
        <v>12</v>
      </c>
      <c r="E171" s="435"/>
      <c r="F171" s="435"/>
      <c r="G171" s="189">
        <f t="shared" si="14"/>
        <v>0</v>
      </c>
      <c r="H171" s="438"/>
      <c r="I171" s="401">
        <f t="shared" si="15"/>
        <v>0</v>
      </c>
      <c r="J171" s="66"/>
    </row>
    <row r="172" spans="1:10" ht="18" customHeight="1">
      <c r="A172" s="194" t="s">
        <v>322</v>
      </c>
      <c r="B172" s="186" t="s">
        <v>204</v>
      </c>
      <c r="C172" s="187" t="s">
        <v>47</v>
      </c>
      <c r="D172" s="197">
        <v>4</v>
      </c>
      <c r="E172" s="435"/>
      <c r="F172" s="435"/>
      <c r="G172" s="189">
        <f t="shared" si="14"/>
        <v>0</v>
      </c>
      <c r="H172" s="438"/>
      <c r="I172" s="401">
        <f t="shared" si="15"/>
        <v>0</v>
      </c>
      <c r="J172" s="66"/>
    </row>
    <row r="173" spans="1:10" ht="18" customHeight="1">
      <c r="A173" s="194" t="s">
        <v>323</v>
      </c>
      <c r="B173" s="186" t="s">
        <v>205</v>
      </c>
      <c r="C173" s="187" t="s">
        <v>47</v>
      </c>
      <c r="D173" s="197">
        <v>7</v>
      </c>
      <c r="E173" s="435"/>
      <c r="F173" s="435"/>
      <c r="G173" s="189">
        <f t="shared" si="14"/>
        <v>0</v>
      </c>
      <c r="H173" s="438"/>
      <c r="I173" s="401">
        <f t="shared" si="15"/>
        <v>0</v>
      </c>
      <c r="J173" s="66"/>
    </row>
    <row r="174" spans="1:10" ht="18" customHeight="1">
      <c r="A174" s="194" t="s">
        <v>324</v>
      </c>
      <c r="B174" s="186" t="s">
        <v>206</v>
      </c>
      <c r="C174" s="187" t="s">
        <v>47</v>
      </c>
      <c r="D174" s="197">
        <v>1</v>
      </c>
      <c r="E174" s="435"/>
      <c r="F174" s="435"/>
      <c r="G174" s="189">
        <f t="shared" si="14"/>
        <v>0</v>
      </c>
      <c r="H174" s="438"/>
      <c r="I174" s="401">
        <f t="shared" si="15"/>
        <v>0</v>
      </c>
      <c r="J174" s="66"/>
    </row>
    <row r="175" spans="1:10" ht="18" customHeight="1">
      <c r="A175" s="194" t="s">
        <v>325</v>
      </c>
      <c r="B175" s="186" t="s">
        <v>207</v>
      </c>
      <c r="C175" s="187" t="s">
        <v>47</v>
      </c>
      <c r="D175" s="197">
        <v>6</v>
      </c>
      <c r="E175" s="435"/>
      <c r="F175" s="435"/>
      <c r="G175" s="189">
        <f t="shared" si="14"/>
        <v>0</v>
      </c>
      <c r="H175" s="438"/>
      <c r="I175" s="401">
        <f t="shared" si="15"/>
        <v>0</v>
      </c>
      <c r="J175" s="66"/>
    </row>
    <row r="176" spans="1:10" ht="18" customHeight="1">
      <c r="A176" s="194" t="s">
        <v>326</v>
      </c>
      <c r="B176" s="186" t="s">
        <v>208</v>
      </c>
      <c r="C176" s="187" t="s">
        <v>47</v>
      </c>
      <c r="D176" s="197">
        <v>1</v>
      </c>
      <c r="E176" s="435"/>
      <c r="F176" s="435"/>
      <c r="G176" s="189">
        <f t="shared" si="14"/>
        <v>0</v>
      </c>
      <c r="H176" s="438"/>
      <c r="I176" s="401">
        <f t="shared" si="15"/>
        <v>0</v>
      </c>
      <c r="J176" s="66"/>
    </row>
    <row r="177" spans="1:10" ht="18" customHeight="1">
      <c r="A177" s="194" t="s">
        <v>327</v>
      </c>
      <c r="B177" s="186" t="s">
        <v>209</v>
      </c>
      <c r="C177" s="187" t="s">
        <v>47</v>
      </c>
      <c r="D177" s="197">
        <v>6</v>
      </c>
      <c r="E177" s="435"/>
      <c r="F177" s="435"/>
      <c r="G177" s="189">
        <f t="shared" si="14"/>
        <v>0</v>
      </c>
      <c r="H177" s="438"/>
      <c r="I177" s="401">
        <f t="shared" si="15"/>
        <v>0</v>
      </c>
      <c r="J177" s="66"/>
    </row>
    <row r="178" spans="1:10" ht="18" customHeight="1">
      <c r="A178" s="194" t="s">
        <v>328</v>
      </c>
      <c r="B178" s="186" t="s">
        <v>210</v>
      </c>
      <c r="C178" s="187" t="s">
        <v>47</v>
      </c>
      <c r="D178" s="197">
        <v>26</v>
      </c>
      <c r="E178" s="435"/>
      <c r="F178" s="435"/>
      <c r="G178" s="189">
        <f t="shared" si="14"/>
        <v>0</v>
      </c>
      <c r="H178" s="438"/>
      <c r="I178" s="401">
        <f t="shared" si="15"/>
        <v>0</v>
      </c>
      <c r="J178" s="66"/>
    </row>
    <row r="179" spans="1:10" ht="18" customHeight="1">
      <c r="A179" s="194" t="s">
        <v>329</v>
      </c>
      <c r="B179" s="186" t="s">
        <v>211</v>
      </c>
      <c r="C179" s="187" t="s">
        <v>47</v>
      </c>
      <c r="D179" s="197">
        <v>9</v>
      </c>
      <c r="E179" s="435"/>
      <c r="F179" s="435"/>
      <c r="G179" s="189">
        <f t="shared" si="14"/>
        <v>0</v>
      </c>
      <c r="H179" s="438"/>
      <c r="I179" s="401">
        <f t="shared" si="15"/>
        <v>0</v>
      </c>
      <c r="J179" s="66"/>
    </row>
    <row r="180" spans="1:10" ht="18" customHeight="1">
      <c r="A180" s="194" t="s">
        <v>330</v>
      </c>
      <c r="B180" s="186" t="s">
        <v>212</v>
      </c>
      <c r="C180" s="187" t="s">
        <v>47</v>
      </c>
      <c r="D180" s="197">
        <v>4.5</v>
      </c>
      <c r="E180" s="435"/>
      <c r="F180" s="435"/>
      <c r="G180" s="189">
        <f t="shared" si="14"/>
        <v>0</v>
      </c>
      <c r="H180" s="438"/>
      <c r="I180" s="401">
        <f t="shared" si="15"/>
        <v>0</v>
      </c>
      <c r="J180" s="66"/>
    </row>
    <row r="181" spans="1:10" ht="18" customHeight="1">
      <c r="A181" s="194" t="s">
        <v>331</v>
      </c>
      <c r="B181" s="186" t="s">
        <v>213</v>
      </c>
      <c r="C181" s="187" t="s">
        <v>47</v>
      </c>
      <c r="D181" s="197">
        <v>16.5</v>
      </c>
      <c r="E181" s="435"/>
      <c r="F181" s="435"/>
      <c r="G181" s="189">
        <f t="shared" si="14"/>
        <v>0</v>
      </c>
      <c r="H181" s="438"/>
      <c r="I181" s="401">
        <f t="shared" si="15"/>
        <v>0</v>
      </c>
      <c r="J181" s="66"/>
    </row>
    <row r="182" spans="1:10" ht="18" customHeight="1">
      <c r="A182" s="194" t="s">
        <v>332</v>
      </c>
      <c r="B182" s="186" t="s">
        <v>214</v>
      </c>
      <c r="C182" s="187" t="s">
        <v>47</v>
      </c>
      <c r="D182" s="197">
        <v>0.5</v>
      </c>
      <c r="E182" s="435"/>
      <c r="F182" s="435"/>
      <c r="G182" s="189">
        <f t="shared" si="14"/>
        <v>0</v>
      </c>
      <c r="H182" s="438"/>
      <c r="I182" s="401">
        <f t="shared" si="15"/>
        <v>0</v>
      </c>
      <c r="J182" s="66"/>
    </row>
    <row r="183" spans="1:10" ht="18" customHeight="1">
      <c r="A183" s="194" t="s">
        <v>333</v>
      </c>
      <c r="B183" s="186" t="s">
        <v>215</v>
      </c>
      <c r="C183" s="187" t="s">
        <v>47</v>
      </c>
      <c r="D183" s="197">
        <v>25</v>
      </c>
      <c r="E183" s="435"/>
      <c r="F183" s="435"/>
      <c r="G183" s="189">
        <f t="shared" si="14"/>
        <v>0</v>
      </c>
      <c r="H183" s="438"/>
      <c r="I183" s="401">
        <f t="shared" si="15"/>
        <v>0</v>
      </c>
      <c r="J183" s="66"/>
    </row>
    <row r="184" spans="1:10" ht="18" customHeight="1">
      <c r="A184" s="194" t="s">
        <v>334</v>
      </c>
      <c r="B184" s="186" t="s">
        <v>216</v>
      </c>
      <c r="C184" s="187" t="s">
        <v>47</v>
      </c>
      <c r="D184" s="197">
        <v>3</v>
      </c>
      <c r="E184" s="435"/>
      <c r="F184" s="435"/>
      <c r="G184" s="189">
        <f t="shared" si="14"/>
        <v>0</v>
      </c>
      <c r="H184" s="438"/>
      <c r="I184" s="401">
        <f t="shared" si="15"/>
        <v>0</v>
      </c>
      <c r="J184" s="66"/>
    </row>
    <row r="185" spans="1:10" ht="18" customHeight="1">
      <c r="A185" s="194" t="s">
        <v>335</v>
      </c>
      <c r="B185" s="186" t="s">
        <v>217</v>
      </c>
      <c r="C185" s="187" t="s">
        <v>47</v>
      </c>
      <c r="D185" s="197">
        <v>5</v>
      </c>
      <c r="E185" s="435"/>
      <c r="F185" s="435"/>
      <c r="G185" s="189">
        <f t="shared" si="14"/>
        <v>0</v>
      </c>
      <c r="H185" s="438"/>
      <c r="I185" s="401">
        <f t="shared" si="15"/>
        <v>0</v>
      </c>
      <c r="J185" s="66"/>
    </row>
    <row r="186" spans="1:10" ht="18" customHeight="1">
      <c r="A186" s="194" t="s">
        <v>336</v>
      </c>
      <c r="B186" s="186" t="s">
        <v>218</v>
      </c>
      <c r="C186" s="187" t="s">
        <v>47</v>
      </c>
      <c r="D186" s="197">
        <v>6</v>
      </c>
      <c r="E186" s="435"/>
      <c r="F186" s="435"/>
      <c r="G186" s="189">
        <f t="shared" si="14"/>
        <v>0</v>
      </c>
      <c r="H186" s="438"/>
      <c r="I186" s="401">
        <f t="shared" si="15"/>
        <v>0</v>
      </c>
      <c r="J186" s="66"/>
    </row>
    <row r="187" spans="1:10" ht="18" customHeight="1">
      <c r="A187" s="194" t="s">
        <v>337</v>
      </c>
      <c r="B187" s="186" t="s">
        <v>219</v>
      </c>
      <c r="C187" s="187" t="s">
        <v>47</v>
      </c>
      <c r="D187" s="197">
        <v>16</v>
      </c>
      <c r="E187" s="435"/>
      <c r="F187" s="435"/>
      <c r="G187" s="189">
        <f t="shared" si="14"/>
        <v>0</v>
      </c>
      <c r="H187" s="438"/>
      <c r="I187" s="401">
        <f t="shared" si="15"/>
        <v>0</v>
      </c>
      <c r="J187" s="66"/>
    </row>
    <row r="188" spans="1:10" ht="18" customHeight="1">
      <c r="A188" s="194" t="s">
        <v>338</v>
      </c>
      <c r="B188" s="195" t="s">
        <v>220</v>
      </c>
      <c r="C188" s="196" t="s">
        <v>47</v>
      </c>
      <c r="D188" s="197">
        <v>6</v>
      </c>
      <c r="E188" s="441"/>
      <c r="F188" s="441"/>
      <c r="G188" s="198">
        <f t="shared" si="14"/>
        <v>0</v>
      </c>
      <c r="H188" s="442"/>
      <c r="I188" s="404">
        <f t="shared" si="15"/>
        <v>0</v>
      </c>
      <c r="J188" s="66"/>
    </row>
    <row r="189" spans="1:10" ht="18" customHeight="1">
      <c r="A189" s="194" t="s">
        <v>339</v>
      </c>
      <c r="B189" s="186" t="s">
        <v>221</v>
      </c>
      <c r="C189" s="187" t="s">
        <v>47</v>
      </c>
      <c r="D189" s="197">
        <v>19</v>
      </c>
      <c r="E189" s="435"/>
      <c r="F189" s="435"/>
      <c r="G189" s="189">
        <f t="shared" si="14"/>
        <v>0</v>
      </c>
      <c r="H189" s="438"/>
      <c r="I189" s="401">
        <f t="shared" si="15"/>
        <v>0</v>
      </c>
      <c r="J189" s="66"/>
    </row>
    <row r="190" spans="1:10" ht="18" customHeight="1" thickBot="1">
      <c r="A190" s="328" t="s">
        <v>340</v>
      </c>
      <c r="B190" s="318" t="s">
        <v>222</v>
      </c>
      <c r="C190" s="319" t="s">
        <v>47</v>
      </c>
      <c r="D190" s="320">
        <v>19</v>
      </c>
      <c r="E190" s="436"/>
      <c r="F190" s="436"/>
      <c r="G190" s="321">
        <f t="shared" si="14"/>
        <v>0</v>
      </c>
      <c r="H190" s="439"/>
      <c r="I190" s="402">
        <f t="shared" si="15"/>
        <v>0</v>
      </c>
      <c r="J190" s="66"/>
    </row>
    <row r="191" spans="1:10" ht="18" customHeight="1" thickTop="1">
      <c r="A191" s="329" t="s">
        <v>341</v>
      </c>
      <c r="B191" s="323" t="s">
        <v>223</v>
      </c>
      <c r="C191" s="324" t="s">
        <v>47</v>
      </c>
      <c r="D191" s="325">
        <v>7</v>
      </c>
      <c r="E191" s="437"/>
      <c r="F191" s="437"/>
      <c r="G191" s="326">
        <f t="shared" si="14"/>
        <v>0</v>
      </c>
      <c r="H191" s="440"/>
      <c r="I191" s="403">
        <f t="shared" si="15"/>
        <v>0</v>
      </c>
      <c r="J191" s="66"/>
    </row>
    <row r="192" spans="1:10" s="2" customFormat="1" ht="18" customHeight="1">
      <c r="A192" s="199"/>
      <c r="B192" s="191" t="s">
        <v>502</v>
      </c>
      <c r="C192" s="192"/>
      <c r="D192" s="249"/>
      <c r="E192" s="193"/>
      <c r="F192" s="193"/>
      <c r="G192" s="193"/>
      <c r="H192" s="265"/>
      <c r="I192" s="400"/>
      <c r="J192" s="66"/>
    </row>
    <row r="193" spans="1:10" ht="18" customHeight="1">
      <c r="A193" s="194" t="s">
        <v>342</v>
      </c>
      <c r="B193" s="186" t="s">
        <v>503</v>
      </c>
      <c r="C193" s="187" t="s">
        <v>47</v>
      </c>
      <c r="D193" s="197">
        <v>1</v>
      </c>
      <c r="E193" s="435"/>
      <c r="F193" s="435"/>
      <c r="G193" s="189">
        <f t="shared" si="14"/>
        <v>0</v>
      </c>
      <c r="H193" s="438"/>
      <c r="I193" s="401">
        <f t="shared" si="15"/>
        <v>0</v>
      </c>
      <c r="J193" s="66"/>
    </row>
    <row r="194" spans="1:10" ht="18" customHeight="1">
      <c r="A194" s="194" t="s">
        <v>343</v>
      </c>
      <c r="B194" s="186" t="s">
        <v>504</v>
      </c>
      <c r="C194" s="187" t="s">
        <v>61</v>
      </c>
      <c r="D194" s="197">
        <v>90</v>
      </c>
      <c r="E194" s="435"/>
      <c r="F194" s="435"/>
      <c r="G194" s="189">
        <f t="shared" si="14"/>
        <v>0</v>
      </c>
      <c r="H194" s="438"/>
      <c r="I194" s="401">
        <f t="shared" si="15"/>
        <v>0</v>
      </c>
      <c r="J194" s="66"/>
    </row>
    <row r="195" spans="1:10" ht="18" customHeight="1">
      <c r="A195" s="194" t="s">
        <v>344</v>
      </c>
      <c r="B195" s="186" t="s">
        <v>505</v>
      </c>
      <c r="C195" s="187" t="s">
        <v>389</v>
      </c>
      <c r="D195" s="197">
        <v>1</v>
      </c>
      <c r="E195" s="435"/>
      <c r="F195" s="435"/>
      <c r="G195" s="189">
        <f t="shared" si="14"/>
        <v>0</v>
      </c>
      <c r="H195" s="438"/>
      <c r="I195" s="401">
        <f t="shared" si="15"/>
        <v>0</v>
      </c>
      <c r="J195" s="66"/>
    </row>
    <row r="196" spans="1:10" ht="18" customHeight="1">
      <c r="A196" s="199"/>
      <c r="B196" s="191" t="s">
        <v>224</v>
      </c>
      <c r="C196" s="192"/>
      <c r="D196" s="249"/>
      <c r="E196" s="189"/>
      <c r="F196" s="189"/>
      <c r="G196" s="189"/>
      <c r="H196" s="266"/>
      <c r="I196" s="401"/>
      <c r="J196" s="66"/>
    </row>
    <row r="197" spans="1:10" ht="18" customHeight="1">
      <c r="A197" s="194" t="s">
        <v>345</v>
      </c>
      <c r="B197" s="186" t="s">
        <v>225</v>
      </c>
      <c r="C197" s="187" t="s">
        <v>47</v>
      </c>
      <c r="D197" s="197">
        <v>6</v>
      </c>
      <c r="E197" s="435"/>
      <c r="F197" s="435"/>
      <c r="G197" s="189">
        <f aca="true" t="shared" si="16" ref="G197:G212">(E197+F197)*D197</f>
        <v>0</v>
      </c>
      <c r="H197" s="438"/>
      <c r="I197" s="401">
        <f aca="true" t="shared" si="17" ref="I197:I212">G197*(1+H197)</f>
        <v>0</v>
      </c>
      <c r="J197" s="66"/>
    </row>
    <row r="198" spans="1:10" ht="18" customHeight="1">
      <c r="A198" s="194" t="s">
        <v>346</v>
      </c>
      <c r="B198" s="186" t="s">
        <v>226</v>
      </c>
      <c r="C198" s="187" t="s">
        <v>47</v>
      </c>
      <c r="D198" s="197">
        <v>1</v>
      </c>
      <c r="E198" s="435"/>
      <c r="F198" s="435"/>
      <c r="G198" s="189">
        <f t="shared" si="16"/>
        <v>0</v>
      </c>
      <c r="H198" s="438"/>
      <c r="I198" s="401">
        <f t="shared" si="17"/>
        <v>0</v>
      </c>
      <c r="J198" s="66"/>
    </row>
    <row r="199" spans="1:10" ht="18" customHeight="1">
      <c r="A199" s="194" t="s">
        <v>347</v>
      </c>
      <c r="B199" s="186" t="s">
        <v>227</v>
      </c>
      <c r="C199" s="187" t="s">
        <v>47</v>
      </c>
      <c r="D199" s="197">
        <v>2</v>
      </c>
      <c r="E199" s="435"/>
      <c r="F199" s="435"/>
      <c r="G199" s="189">
        <f t="shared" si="16"/>
        <v>0</v>
      </c>
      <c r="H199" s="438"/>
      <c r="I199" s="401">
        <f t="shared" si="17"/>
        <v>0</v>
      </c>
      <c r="J199" s="66"/>
    </row>
    <row r="200" spans="1:10" ht="18" customHeight="1">
      <c r="A200" s="194" t="s">
        <v>348</v>
      </c>
      <c r="B200" s="186" t="s">
        <v>228</v>
      </c>
      <c r="C200" s="187" t="s">
        <v>47</v>
      </c>
      <c r="D200" s="197">
        <v>17</v>
      </c>
      <c r="E200" s="435"/>
      <c r="F200" s="435"/>
      <c r="G200" s="189">
        <f t="shared" si="16"/>
        <v>0</v>
      </c>
      <c r="H200" s="438"/>
      <c r="I200" s="401">
        <f t="shared" si="17"/>
        <v>0</v>
      </c>
      <c r="J200" s="66"/>
    </row>
    <row r="201" spans="1:10" ht="18" customHeight="1">
      <c r="A201" s="194" t="s">
        <v>349</v>
      </c>
      <c r="B201" s="186" t="s">
        <v>229</v>
      </c>
      <c r="C201" s="187" t="s">
        <v>47</v>
      </c>
      <c r="D201" s="197">
        <v>5</v>
      </c>
      <c r="E201" s="435"/>
      <c r="F201" s="435"/>
      <c r="G201" s="189">
        <f t="shared" si="16"/>
        <v>0</v>
      </c>
      <c r="H201" s="438"/>
      <c r="I201" s="401">
        <f t="shared" si="17"/>
        <v>0</v>
      </c>
      <c r="J201" s="66"/>
    </row>
    <row r="202" spans="1:10" ht="18" customHeight="1">
      <c r="A202" s="194" t="s">
        <v>350</v>
      </c>
      <c r="B202" s="186" t="s">
        <v>506</v>
      </c>
      <c r="C202" s="187" t="s">
        <v>47</v>
      </c>
      <c r="D202" s="197">
        <v>1</v>
      </c>
      <c r="E202" s="435"/>
      <c r="F202" s="435"/>
      <c r="G202" s="189">
        <f t="shared" si="16"/>
        <v>0</v>
      </c>
      <c r="H202" s="438"/>
      <c r="I202" s="401">
        <f t="shared" si="17"/>
        <v>0</v>
      </c>
      <c r="J202" s="66"/>
    </row>
    <row r="203" spans="1:10" ht="18" customHeight="1">
      <c r="A203" s="194" t="s">
        <v>351</v>
      </c>
      <c r="B203" s="186" t="s">
        <v>230</v>
      </c>
      <c r="C203" s="187" t="s">
        <v>47</v>
      </c>
      <c r="D203" s="197">
        <v>3</v>
      </c>
      <c r="E203" s="435"/>
      <c r="F203" s="435"/>
      <c r="G203" s="189">
        <f t="shared" si="16"/>
        <v>0</v>
      </c>
      <c r="H203" s="438"/>
      <c r="I203" s="401">
        <f t="shared" si="17"/>
        <v>0</v>
      </c>
      <c r="J203" s="66"/>
    </row>
    <row r="204" spans="1:10" ht="18" customHeight="1">
      <c r="A204" s="194" t="s">
        <v>352</v>
      </c>
      <c r="B204" s="186" t="s">
        <v>231</v>
      </c>
      <c r="C204" s="187" t="s">
        <v>47</v>
      </c>
      <c r="D204" s="197">
        <v>23</v>
      </c>
      <c r="E204" s="435"/>
      <c r="F204" s="435"/>
      <c r="G204" s="189">
        <f t="shared" si="16"/>
        <v>0</v>
      </c>
      <c r="H204" s="438"/>
      <c r="I204" s="401">
        <f t="shared" si="17"/>
        <v>0</v>
      </c>
      <c r="J204" s="66"/>
    </row>
    <row r="205" spans="1:10" ht="18" customHeight="1">
      <c r="A205" s="194" t="s">
        <v>353</v>
      </c>
      <c r="B205" s="195" t="s">
        <v>232</v>
      </c>
      <c r="C205" s="196" t="s">
        <v>47</v>
      </c>
      <c r="D205" s="197">
        <v>15</v>
      </c>
      <c r="E205" s="441"/>
      <c r="F205" s="441"/>
      <c r="G205" s="198">
        <f t="shared" si="16"/>
        <v>0</v>
      </c>
      <c r="H205" s="442"/>
      <c r="I205" s="404">
        <f t="shared" si="17"/>
        <v>0</v>
      </c>
      <c r="J205" s="66"/>
    </row>
    <row r="206" spans="1:10" ht="18" customHeight="1">
      <c r="A206" s="194" t="s">
        <v>354</v>
      </c>
      <c r="B206" s="186" t="s">
        <v>233</v>
      </c>
      <c r="C206" s="187" t="s">
        <v>47</v>
      </c>
      <c r="D206" s="197">
        <v>16</v>
      </c>
      <c r="E206" s="435"/>
      <c r="F206" s="435"/>
      <c r="G206" s="189">
        <f t="shared" si="16"/>
        <v>0</v>
      </c>
      <c r="H206" s="438"/>
      <c r="I206" s="401">
        <f t="shared" si="17"/>
        <v>0</v>
      </c>
      <c r="J206" s="66"/>
    </row>
    <row r="207" spans="1:10" ht="18" customHeight="1">
      <c r="A207" s="194" t="s">
        <v>429</v>
      </c>
      <c r="B207" s="195" t="s">
        <v>234</v>
      </c>
      <c r="C207" s="196" t="s">
        <v>47</v>
      </c>
      <c r="D207" s="197">
        <v>14</v>
      </c>
      <c r="E207" s="441"/>
      <c r="F207" s="441"/>
      <c r="G207" s="198">
        <f t="shared" si="16"/>
        <v>0</v>
      </c>
      <c r="H207" s="442"/>
      <c r="I207" s="404">
        <f t="shared" si="17"/>
        <v>0</v>
      </c>
      <c r="J207" s="66"/>
    </row>
    <row r="208" spans="1:10" ht="18" customHeight="1">
      <c r="A208" s="194" t="s">
        <v>508</v>
      </c>
      <c r="B208" s="186" t="s">
        <v>235</v>
      </c>
      <c r="C208" s="187" t="s">
        <v>47</v>
      </c>
      <c r="D208" s="197">
        <v>16</v>
      </c>
      <c r="E208" s="435"/>
      <c r="F208" s="435"/>
      <c r="G208" s="189">
        <f t="shared" si="16"/>
        <v>0</v>
      </c>
      <c r="H208" s="438"/>
      <c r="I208" s="401">
        <f t="shared" si="17"/>
        <v>0</v>
      </c>
      <c r="J208" s="66"/>
    </row>
    <row r="209" spans="1:10" ht="18" customHeight="1">
      <c r="A209" s="194" t="s">
        <v>509</v>
      </c>
      <c r="B209" s="186" t="s">
        <v>507</v>
      </c>
      <c r="C209" s="187" t="s">
        <v>47</v>
      </c>
      <c r="D209" s="197">
        <v>4</v>
      </c>
      <c r="E209" s="435"/>
      <c r="F209" s="435"/>
      <c r="G209" s="189">
        <f t="shared" si="16"/>
        <v>0</v>
      </c>
      <c r="H209" s="438"/>
      <c r="I209" s="401">
        <f t="shared" si="17"/>
        <v>0</v>
      </c>
      <c r="J209" s="66"/>
    </row>
    <row r="210" spans="1:10" ht="18" customHeight="1">
      <c r="A210" s="194" t="s">
        <v>510</v>
      </c>
      <c r="B210" s="186" t="s">
        <v>236</v>
      </c>
      <c r="C210" s="187" t="s">
        <v>47</v>
      </c>
      <c r="D210" s="197">
        <v>1</v>
      </c>
      <c r="E210" s="435"/>
      <c r="F210" s="435"/>
      <c r="G210" s="189">
        <f t="shared" si="16"/>
        <v>0</v>
      </c>
      <c r="H210" s="438"/>
      <c r="I210" s="401">
        <f t="shared" si="17"/>
        <v>0</v>
      </c>
      <c r="J210" s="66"/>
    </row>
    <row r="211" spans="1:10" ht="18" customHeight="1">
      <c r="A211" s="194" t="s">
        <v>511</v>
      </c>
      <c r="B211" s="186" t="s">
        <v>428</v>
      </c>
      <c r="C211" s="187" t="s">
        <v>47</v>
      </c>
      <c r="D211" s="197">
        <v>6</v>
      </c>
      <c r="E211" s="435"/>
      <c r="F211" s="435"/>
      <c r="G211" s="189">
        <f t="shared" si="16"/>
        <v>0</v>
      </c>
      <c r="H211" s="438"/>
      <c r="I211" s="401">
        <f t="shared" si="17"/>
        <v>0</v>
      </c>
      <c r="J211" s="66"/>
    </row>
    <row r="212" spans="1:10" ht="18" customHeight="1">
      <c r="A212" s="194" t="s">
        <v>512</v>
      </c>
      <c r="B212" s="195" t="s">
        <v>237</v>
      </c>
      <c r="C212" s="196" t="s">
        <v>47</v>
      </c>
      <c r="D212" s="197">
        <v>7</v>
      </c>
      <c r="E212" s="441"/>
      <c r="F212" s="435"/>
      <c r="G212" s="189">
        <f t="shared" si="16"/>
        <v>0</v>
      </c>
      <c r="H212" s="438"/>
      <c r="I212" s="401">
        <f t="shared" si="17"/>
        <v>0</v>
      </c>
      <c r="J212" s="66"/>
    </row>
    <row r="213" spans="1:10" ht="18" customHeight="1">
      <c r="A213" s="199"/>
      <c r="B213" s="191" t="s">
        <v>238</v>
      </c>
      <c r="C213" s="192"/>
      <c r="D213" s="249"/>
      <c r="E213" s="193"/>
      <c r="F213" s="193"/>
      <c r="G213" s="193"/>
      <c r="H213" s="265"/>
      <c r="I213" s="400"/>
      <c r="J213" s="66"/>
    </row>
    <row r="214" spans="1:10" ht="18" customHeight="1">
      <c r="A214" s="200">
        <v>8114</v>
      </c>
      <c r="B214" s="186" t="s">
        <v>239</v>
      </c>
      <c r="C214" s="187" t="s">
        <v>47</v>
      </c>
      <c r="D214" s="197">
        <v>3</v>
      </c>
      <c r="E214" s="435"/>
      <c r="F214" s="435"/>
      <c r="G214" s="189">
        <f>(E214+F214)*D214</f>
        <v>0</v>
      </c>
      <c r="H214" s="438"/>
      <c r="I214" s="401">
        <f>G214*(1+H214)</f>
        <v>0</v>
      </c>
      <c r="J214" s="66"/>
    </row>
    <row r="215" spans="1:10" ht="18" customHeight="1">
      <c r="A215" s="200">
        <v>8115</v>
      </c>
      <c r="B215" s="186" t="s">
        <v>436</v>
      </c>
      <c r="C215" s="187" t="s">
        <v>47</v>
      </c>
      <c r="D215" s="197">
        <v>7</v>
      </c>
      <c r="E215" s="435"/>
      <c r="F215" s="435"/>
      <c r="G215" s="189">
        <f>(E215+F215)*D215</f>
        <v>0</v>
      </c>
      <c r="H215" s="438"/>
      <c r="I215" s="401">
        <f>G215*(1+H215)</f>
        <v>0</v>
      </c>
      <c r="J215" s="66"/>
    </row>
    <row r="216" spans="1:10" ht="18" customHeight="1">
      <c r="A216" s="200">
        <v>8116</v>
      </c>
      <c r="B216" s="186" t="s">
        <v>240</v>
      </c>
      <c r="C216" s="187" t="s">
        <v>47</v>
      </c>
      <c r="D216" s="197">
        <v>2</v>
      </c>
      <c r="E216" s="435"/>
      <c r="F216" s="435"/>
      <c r="G216" s="189">
        <f>(E216+F216)*D216</f>
        <v>0</v>
      </c>
      <c r="H216" s="438"/>
      <c r="I216" s="401">
        <f>G216*(1+H216)</f>
        <v>0</v>
      </c>
      <c r="J216" s="66"/>
    </row>
    <row r="217" spans="1:10" ht="18" customHeight="1">
      <c r="A217" s="200">
        <v>8117</v>
      </c>
      <c r="B217" s="186" t="s">
        <v>241</v>
      </c>
      <c r="C217" s="187" t="s">
        <v>47</v>
      </c>
      <c r="D217" s="197">
        <v>12</v>
      </c>
      <c r="E217" s="435"/>
      <c r="F217" s="435"/>
      <c r="G217" s="189">
        <f>(E217+F217)*D217</f>
        <v>0</v>
      </c>
      <c r="H217" s="438"/>
      <c r="I217" s="401">
        <f>G217*(1+H217)</f>
        <v>0</v>
      </c>
      <c r="J217" s="66"/>
    </row>
    <row r="218" spans="1:10" ht="18" customHeight="1">
      <c r="A218" s="200">
        <v>8118</v>
      </c>
      <c r="B218" s="186" t="s">
        <v>242</v>
      </c>
      <c r="C218" s="187" t="s">
        <v>47</v>
      </c>
      <c r="D218" s="197">
        <v>1</v>
      </c>
      <c r="E218" s="435"/>
      <c r="F218" s="435"/>
      <c r="G218" s="189">
        <f>(E218+F218)*D218</f>
        <v>0</v>
      </c>
      <c r="H218" s="438"/>
      <c r="I218" s="401">
        <f>G218*(1+H218)</f>
        <v>0</v>
      </c>
      <c r="J218" s="66"/>
    </row>
    <row r="219" spans="1:10" ht="18" customHeight="1">
      <c r="A219" s="201"/>
      <c r="B219" s="191" t="s">
        <v>243</v>
      </c>
      <c r="C219" s="192"/>
      <c r="D219" s="249"/>
      <c r="E219" s="193"/>
      <c r="F219" s="193"/>
      <c r="G219" s="193"/>
      <c r="H219" s="265"/>
      <c r="I219" s="400"/>
      <c r="J219" s="66"/>
    </row>
    <row r="220" spans="1:10" ht="18" customHeight="1">
      <c r="A220" s="200">
        <v>8119</v>
      </c>
      <c r="B220" s="186" t="s">
        <v>244</v>
      </c>
      <c r="C220" s="187" t="s">
        <v>47</v>
      </c>
      <c r="D220" s="197">
        <v>2</v>
      </c>
      <c r="E220" s="435"/>
      <c r="F220" s="435"/>
      <c r="G220" s="189">
        <f>(E220+F220)*D220</f>
        <v>0</v>
      </c>
      <c r="H220" s="438"/>
      <c r="I220" s="401">
        <f>G220*(1+H220)</f>
        <v>0</v>
      </c>
      <c r="J220" s="66"/>
    </row>
    <row r="221" spans="1:10" ht="18" customHeight="1">
      <c r="A221" s="200">
        <v>8120</v>
      </c>
      <c r="B221" s="202" t="s">
        <v>513</v>
      </c>
      <c r="C221" s="187" t="s">
        <v>47</v>
      </c>
      <c r="D221" s="250">
        <v>1</v>
      </c>
      <c r="E221" s="443"/>
      <c r="F221" s="435"/>
      <c r="G221" s="189">
        <f>(E221+F221)*D221</f>
        <v>0</v>
      </c>
      <c r="H221" s="438"/>
      <c r="I221" s="401">
        <f>G221*(1+H221)</f>
        <v>0</v>
      </c>
      <c r="J221" s="66"/>
    </row>
    <row r="222" spans="1:10" ht="18" customHeight="1">
      <c r="A222" s="200">
        <v>8121</v>
      </c>
      <c r="B222" s="256" t="s">
        <v>419</v>
      </c>
      <c r="C222" s="203" t="s">
        <v>34</v>
      </c>
      <c r="D222" s="250">
        <v>304</v>
      </c>
      <c r="E222" s="204">
        <v>0</v>
      </c>
      <c r="F222" s="435"/>
      <c r="G222" s="189">
        <f>(E222+F222)*D222</f>
        <v>0</v>
      </c>
      <c r="H222" s="438"/>
      <c r="I222" s="401">
        <f>G222*(1+H222)</f>
        <v>0</v>
      </c>
      <c r="J222" s="66"/>
    </row>
    <row r="223" spans="1:10" ht="18" customHeight="1">
      <c r="A223" s="200">
        <v>8122</v>
      </c>
      <c r="B223" s="202" t="s">
        <v>245</v>
      </c>
      <c r="C223" s="203" t="s">
        <v>34</v>
      </c>
      <c r="D223" s="250">
        <v>10</v>
      </c>
      <c r="E223" s="204">
        <v>0</v>
      </c>
      <c r="F223" s="435"/>
      <c r="G223" s="189">
        <f>(E223+F223)*D223</f>
        <v>0</v>
      </c>
      <c r="H223" s="438"/>
      <c r="I223" s="401">
        <f>G223*(1+H223)</f>
        <v>0</v>
      </c>
      <c r="J223" s="66"/>
    </row>
    <row r="224" spans="1:10" ht="18" customHeight="1">
      <c r="A224" s="200">
        <v>8123</v>
      </c>
      <c r="B224" s="256" t="s">
        <v>430</v>
      </c>
      <c r="C224" s="203" t="s">
        <v>61</v>
      </c>
      <c r="D224" s="250">
        <v>28</v>
      </c>
      <c r="E224" s="443"/>
      <c r="F224" s="435"/>
      <c r="G224" s="189">
        <f>(E224+F224)*D224</f>
        <v>0</v>
      </c>
      <c r="H224" s="438"/>
      <c r="I224" s="401">
        <f>G224*(1+H224)</f>
        <v>0</v>
      </c>
      <c r="J224" s="66"/>
    </row>
    <row r="225" spans="1:10" ht="18" customHeight="1">
      <c r="A225" s="205"/>
      <c r="B225" s="206" t="s">
        <v>12</v>
      </c>
      <c r="C225" s="207"/>
      <c r="D225" s="251"/>
      <c r="E225" s="208">
        <f>SUMPRODUCT(E95:E224,D95:D224)</f>
        <v>0</v>
      </c>
      <c r="F225" s="208">
        <f>SUMPRODUCT(F95:F224,D95:D224)</f>
        <v>0</v>
      </c>
      <c r="G225" s="208">
        <f>SUM(G95:G224)</f>
        <v>0</v>
      </c>
      <c r="H225" s="267"/>
      <c r="I225" s="405">
        <f>SUM(I95:I224)</f>
        <v>0</v>
      </c>
      <c r="J225" s="66"/>
    </row>
    <row r="226" spans="1:10" ht="18" customHeight="1">
      <c r="A226" s="56"/>
      <c r="B226" s="25"/>
      <c r="C226" s="11"/>
      <c r="D226" s="246"/>
      <c r="E226" s="149"/>
      <c r="F226" s="149"/>
      <c r="G226" s="149"/>
      <c r="H226" s="131"/>
      <c r="I226" s="150"/>
      <c r="J226" s="66"/>
    </row>
    <row r="227" spans="1:10" s="167" customFormat="1" ht="18" customHeight="1">
      <c r="A227" s="210" t="s">
        <v>355</v>
      </c>
      <c r="B227" s="211" t="s">
        <v>357</v>
      </c>
      <c r="C227" s="216"/>
      <c r="D227" s="239"/>
      <c r="E227" s="240"/>
      <c r="F227" s="240"/>
      <c r="G227" s="241"/>
      <c r="H227" s="268"/>
      <c r="I227" s="406"/>
      <c r="J227" s="113"/>
    </row>
    <row r="228" spans="1:10" s="167" customFormat="1" ht="18" customHeight="1">
      <c r="A228" s="65"/>
      <c r="B228" s="212" t="s">
        <v>358</v>
      </c>
      <c r="C228" s="180"/>
      <c r="D228" s="236"/>
      <c r="E228" s="237"/>
      <c r="F228" s="237"/>
      <c r="G228" s="129"/>
      <c r="H228" s="130"/>
      <c r="I228" s="407"/>
      <c r="J228" s="113"/>
    </row>
    <row r="229" spans="1:10" s="167" customFormat="1" ht="18" customHeight="1">
      <c r="A229" s="65" t="s">
        <v>401</v>
      </c>
      <c r="B229" s="64" t="s">
        <v>437</v>
      </c>
      <c r="C229" s="180" t="s">
        <v>47</v>
      </c>
      <c r="D229" s="81">
        <v>17</v>
      </c>
      <c r="E229" s="427"/>
      <c r="F229" s="427"/>
      <c r="G229" s="129">
        <f aca="true" t="shared" si="18" ref="G229:G250">(F229+E229)*D229</f>
        <v>0</v>
      </c>
      <c r="H229" s="425"/>
      <c r="I229" s="396">
        <f aca="true" t="shared" si="19" ref="I229:I242">G229*(1+H229)</f>
        <v>0</v>
      </c>
      <c r="J229" s="113"/>
    </row>
    <row r="230" spans="1:10" s="167" customFormat="1" ht="18" customHeight="1">
      <c r="A230" s="65" t="s">
        <v>402</v>
      </c>
      <c r="B230" s="64" t="s">
        <v>438</v>
      </c>
      <c r="C230" s="180" t="s">
        <v>47</v>
      </c>
      <c r="D230" s="81">
        <v>1</v>
      </c>
      <c r="E230" s="427"/>
      <c r="F230" s="427"/>
      <c r="G230" s="129">
        <f t="shared" si="18"/>
        <v>0</v>
      </c>
      <c r="H230" s="425"/>
      <c r="I230" s="396">
        <f t="shared" si="19"/>
        <v>0</v>
      </c>
      <c r="J230" s="113"/>
    </row>
    <row r="231" spans="1:10" s="167" customFormat="1" ht="18" customHeight="1">
      <c r="A231" s="65" t="s">
        <v>403</v>
      </c>
      <c r="B231" s="64" t="s">
        <v>439</v>
      </c>
      <c r="C231" s="180" t="s">
        <v>47</v>
      </c>
      <c r="D231" s="81">
        <v>1</v>
      </c>
      <c r="E231" s="427"/>
      <c r="F231" s="427"/>
      <c r="G231" s="129">
        <f t="shared" si="18"/>
        <v>0</v>
      </c>
      <c r="H231" s="425"/>
      <c r="I231" s="396">
        <f t="shared" si="19"/>
        <v>0</v>
      </c>
      <c r="J231" s="113"/>
    </row>
    <row r="232" spans="1:10" s="167" customFormat="1" ht="18" customHeight="1">
      <c r="A232" s="65" t="s">
        <v>404</v>
      </c>
      <c r="B232" s="64" t="s">
        <v>440</v>
      </c>
      <c r="C232" s="180" t="s">
        <v>47</v>
      </c>
      <c r="D232" s="81">
        <v>3</v>
      </c>
      <c r="E232" s="427"/>
      <c r="F232" s="427"/>
      <c r="G232" s="129">
        <f t="shared" si="18"/>
        <v>0</v>
      </c>
      <c r="H232" s="425"/>
      <c r="I232" s="396">
        <f t="shared" si="19"/>
        <v>0</v>
      </c>
      <c r="J232" s="113"/>
    </row>
    <row r="233" spans="1:10" s="167" customFormat="1" ht="18" customHeight="1">
      <c r="A233" s="65" t="s">
        <v>405</v>
      </c>
      <c r="B233" s="64" t="s">
        <v>441</v>
      </c>
      <c r="C233" s="180" t="s">
        <v>47</v>
      </c>
      <c r="D233" s="81">
        <v>7</v>
      </c>
      <c r="E233" s="427"/>
      <c r="F233" s="427"/>
      <c r="G233" s="129">
        <f t="shared" si="18"/>
        <v>0</v>
      </c>
      <c r="H233" s="425"/>
      <c r="I233" s="396">
        <f t="shared" si="19"/>
        <v>0</v>
      </c>
      <c r="J233" s="113"/>
    </row>
    <row r="234" spans="1:10" s="167" customFormat="1" ht="18" customHeight="1">
      <c r="A234" s="65" t="s">
        <v>406</v>
      </c>
      <c r="B234" s="213" t="s">
        <v>447</v>
      </c>
      <c r="C234" s="216" t="s">
        <v>47</v>
      </c>
      <c r="D234" s="242">
        <v>1</v>
      </c>
      <c r="E234" s="444"/>
      <c r="F234" s="427"/>
      <c r="G234" s="241">
        <f t="shared" si="18"/>
        <v>0</v>
      </c>
      <c r="H234" s="425"/>
      <c r="I234" s="396">
        <f t="shared" si="19"/>
        <v>0</v>
      </c>
      <c r="J234" s="113"/>
    </row>
    <row r="235" spans="1:10" s="167" customFormat="1" ht="18" customHeight="1">
      <c r="A235" s="65" t="s">
        <v>407</v>
      </c>
      <c r="B235" s="213" t="s">
        <v>448</v>
      </c>
      <c r="C235" s="216" t="s">
        <v>47</v>
      </c>
      <c r="D235" s="242">
        <v>18</v>
      </c>
      <c r="E235" s="444"/>
      <c r="F235" s="427"/>
      <c r="G235" s="241">
        <f t="shared" si="18"/>
        <v>0</v>
      </c>
      <c r="H235" s="425"/>
      <c r="I235" s="396">
        <f t="shared" si="19"/>
        <v>0</v>
      </c>
      <c r="J235" s="113"/>
    </row>
    <row r="236" spans="1:10" s="272" customFormat="1" ht="18" customHeight="1" thickBot="1">
      <c r="A236" s="330" t="s">
        <v>408</v>
      </c>
      <c r="B236" s="373" t="s">
        <v>444</v>
      </c>
      <c r="C236" s="374" t="s">
        <v>47</v>
      </c>
      <c r="D236" s="331">
        <v>7</v>
      </c>
      <c r="E236" s="430"/>
      <c r="F236" s="430"/>
      <c r="G236" s="309">
        <f t="shared" si="18"/>
        <v>0</v>
      </c>
      <c r="H236" s="445"/>
      <c r="I236" s="408">
        <f t="shared" si="19"/>
        <v>0</v>
      </c>
      <c r="J236" s="270"/>
    </row>
    <row r="237" spans="1:10" s="272" customFormat="1" ht="18" customHeight="1" thickTop="1">
      <c r="A237" s="332" t="s">
        <v>409</v>
      </c>
      <c r="B237" s="375" t="s">
        <v>445</v>
      </c>
      <c r="C237" s="376" t="s">
        <v>47</v>
      </c>
      <c r="D237" s="333">
        <v>14</v>
      </c>
      <c r="E237" s="431"/>
      <c r="F237" s="431"/>
      <c r="G237" s="334">
        <f t="shared" si="18"/>
        <v>0</v>
      </c>
      <c r="H237" s="446"/>
      <c r="I237" s="409">
        <f t="shared" si="19"/>
        <v>0</v>
      </c>
      <c r="J237" s="270"/>
    </row>
    <row r="238" spans="1:10" s="272" customFormat="1" ht="18" customHeight="1">
      <c r="A238" s="65" t="s">
        <v>410</v>
      </c>
      <c r="B238" s="64" t="s">
        <v>446</v>
      </c>
      <c r="C238" s="180" t="s">
        <v>47</v>
      </c>
      <c r="D238" s="81">
        <v>9</v>
      </c>
      <c r="E238" s="427"/>
      <c r="F238" s="427"/>
      <c r="G238" s="241">
        <f t="shared" si="18"/>
        <v>0</v>
      </c>
      <c r="H238" s="425"/>
      <c r="I238" s="396">
        <f t="shared" si="19"/>
        <v>0</v>
      </c>
      <c r="J238" s="270"/>
    </row>
    <row r="239" spans="1:10" s="167" customFormat="1" ht="18" customHeight="1">
      <c r="A239" s="214"/>
      <c r="B239" s="212" t="s">
        <v>363</v>
      </c>
      <c r="C239" s="217"/>
      <c r="D239" s="236"/>
      <c r="E239" s="237"/>
      <c r="F239" s="129"/>
      <c r="G239" s="129"/>
      <c r="H239" s="130"/>
      <c r="I239" s="410"/>
      <c r="J239" s="113"/>
    </row>
    <row r="240" spans="1:10" s="167" customFormat="1" ht="18" customHeight="1">
      <c r="A240" s="65" t="s">
        <v>411</v>
      </c>
      <c r="B240" s="273" t="s">
        <v>457</v>
      </c>
      <c r="C240" s="218" t="s">
        <v>47</v>
      </c>
      <c r="D240" s="197">
        <v>7</v>
      </c>
      <c r="E240" s="427"/>
      <c r="F240" s="427"/>
      <c r="G240" s="241">
        <f t="shared" si="18"/>
        <v>0</v>
      </c>
      <c r="H240" s="425"/>
      <c r="I240" s="396">
        <f t="shared" si="19"/>
        <v>0</v>
      </c>
      <c r="J240" s="113"/>
    </row>
    <row r="241" spans="1:10" s="167" customFormat="1" ht="18" customHeight="1">
      <c r="A241" s="65" t="s">
        <v>412</v>
      </c>
      <c r="B241" s="273" t="s">
        <v>458</v>
      </c>
      <c r="C241" s="218" t="s">
        <v>47</v>
      </c>
      <c r="D241" s="197">
        <v>14</v>
      </c>
      <c r="E241" s="427"/>
      <c r="F241" s="427"/>
      <c r="G241" s="241">
        <f t="shared" si="18"/>
        <v>0</v>
      </c>
      <c r="H241" s="425"/>
      <c r="I241" s="396">
        <f t="shared" si="19"/>
        <v>0</v>
      </c>
      <c r="J241" s="113"/>
    </row>
    <row r="242" spans="1:10" s="167" customFormat="1" ht="18" customHeight="1">
      <c r="A242" s="65" t="s">
        <v>413</v>
      </c>
      <c r="B242" s="273" t="s">
        <v>456</v>
      </c>
      <c r="C242" s="218" t="s">
        <v>47</v>
      </c>
      <c r="D242" s="197">
        <v>9</v>
      </c>
      <c r="E242" s="427"/>
      <c r="F242" s="427"/>
      <c r="G242" s="241">
        <f t="shared" si="18"/>
        <v>0</v>
      </c>
      <c r="H242" s="425"/>
      <c r="I242" s="396">
        <f t="shared" si="19"/>
        <v>0</v>
      </c>
      <c r="J242" s="113"/>
    </row>
    <row r="243" spans="1:10" s="167" customFormat="1" ht="18" customHeight="1">
      <c r="A243" s="214"/>
      <c r="B243" s="212" t="s">
        <v>364</v>
      </c>
      <c r="C243" s="217"/>
      <c r="D243" s="236"/>
      <c r="E243" s="237"/>
      <c r="F243" s="129"/>
      <c r="G243" s="129"/>
      <c r="H243" s="130"/>
      <c r="I243" s="410"/>
      <c r="J243" s="113"/>
    </row>
    <row r="244" spans="1:10" s="167" customFormat="1" ht="18" customHeight="1">
      <c r="A244" s="65" t="s">
        <v>414</v>
      </c>
      <c r="B244" s="215" t="s">
        <v>449</v>
      </c>
      <c r="C244" s="218" t="s">
        <v>47</v>
      </c>
      <c r="D244" s="81">
        <v>17</v>
      </c>
      <c r="E244" s="427"/>
      <c r="F244" s="427"/>
      <c r="G244" s="241">
        <f t="shared" si="18"/>
        <v>0</v>
      </c>
      <c r="H244" s="425"/>
      <c r="I244" s="396">
        <f aca="true" t="shared" si="20" ref="I244:I250">G244*(1+H244)</f>
        <v>0</v>
      </c>
      <c r="J244" s="113"/>
    </row>
    <row r="245" spans="1:10" s="167" customFormat="1" ht="18" customHeight="1">
      <c r="A245" s="65" t="s">
        <v>415</v>
      </c>
      <c r="B245" s="215" t="s">
        <v>450</v>
      </c>
      <c r="C245" s="218" t="s">
        <v>47</v>
      </c>
      <c r="D245" s="81">
        <v>1</v>
      </c>
      <c r="E245" s="427"/>
      <c r="F245" s="427"/>
      <c r="G245" s="129">
        <f t="shared" si="18"/>
        <v>0</v>
      </c>
      <c r="H245" s="425"/>
      <c r="I245" s="396">
        <f t="shared" si="20"/>
        <v>0</v>
      </c>
      <c r="J245" s="113"/>
    </row>
    <row r="246" spans="1:10" s="167" customFormat="1" ht="18" customHeight="1">
      <c r="A246" s="65" t="s">
        <v>485</v>
      </c>
      <c r="B246" s="215" t="s">
        <v>451</v>
      </c>
      <c r="C246" s="218" t="s">
        <v>47</v>
      </c>
      <c r="D246" s="81">
        <v>1</v>
      </c>
      <c r="E246" s="427"/>
      <c r="F246" s="427"/>
      <c r="G246" s="129">
        <f t="shared" si="18"/>
        <v>0</v>
      </c>
      <c r="H246" s="425"/>
      <c r="I246" s="396">
        <f t="shared" si="20"/>
        <v>0</v>
      </c>
      <c r="J246" s="113"/>
    </row>
    <row r="247" spans="1:10" s="167" customFormat="1" ht="18" customHeight="1">
      <c r="A247" s="65" t="s">
        <v>486</v>
      </c>
      <c r="B247" s="215" t="s">
        <v>452</v>
      </c>
      <c r="C247" s="218" t="s">
        <v>47</v>
      </c>
      <c r="D247" s="81">
        <v>3</v>
      </c>
      <c r="E247" s="427"/>
      <c r="F247" s="427"/>
      <c r="G247" s="241">
        <f t="shared" si="18"/>
        <v>0</v>
      </c>
      <c r="H247" s="425"/>
      <c r="I247" s="396">
        <f t="shared" si="20"/>
        <v>0</v>
      </c>
      <c r="J247" s="113"/>
    </row>
    <row r="248" spans="1:10" s="167" customFormat="1" ht="18" customHeight="1">
      <c r="A248" s="65" t="s">
        <v>487</v>
      </c>
      <c r="B248" s="215" t="s">
        <v>453</v>
      </c>
      <c r="C248" s="218" t="s">
        <v>47</v>
      </c>
      <c r="D248" s="81">
        <v>7</v>
      </c>
      <c r="E248" s="427"/>
      <c r="F248" s="427"/>
      <c r="G248" s="241">
        <f t="shared" si="18"/>
        <v>0</v>
      </c>
      <c r="H248" s="425"/>
      <c r="I248" s="396">
        <f t="shared" si="20"/>
        <v>0</v>
      </c>
      <c r="J248" s="113"/>
    </row>
    <row r="249" spans="1:10" s="167" customFormat="1" ht="18" customHeight="1">
      <c r="A249" s="65" t="s">
        <v>488</v>
      </c>
      <c r="B249" s="215" t="s">
        <v>454</v>
      </c>
      <c r="C249" s="218" t="s">
        <v>47</v>
      </c>
      <c r="D249" s="242">
        <v>1</v>
      </c>
      <c r="E249" s="427"/>
      <c r="F249" s="427"/>
      <c r="G249" s="241">
        <f t="shared" si="18"/>
        <v>0</v>
      </c>
      <c r="H249" s="425"/>
      <c r="I249" s="396">
        <f t="shared" si="20"/>
        <v>0</v>
      </c>
      <c r="J249" s="113"/>
    </row>
    <row r="250" spans="1:10" s="167" customFormat="1" ht="18" customHeight="1">
      <c r="A250" s="65" t="s">
        <v>489</v>
      </c>
      <c r="B250" s="215" t="s">
        <v>455</v>
      </c>
      <c r="C250" s="218" t="s">
        <v>47</v>
      </c>
      <c r="D250" s="242">
        <v>18</v>
      </c>
      <c r="E250" s="427"/>
      <c r="F250" s="427"/>
      <c r="G250" s="241">
        <f t="shared" si="18"/>
        <v>0</v>
      </c>
      <c r="H250" s="425"/>
      <c r="I250" s="396">
        <f t="shared" si="20"/>
        <v>0</v>
      </c>
      <c r="J250" s="113"/>
    </row>
    <row r="251" spans="1:10" s="167" customFormat="1" ht="18" customHeight="1">
      <c r="A251" s="214"/>
      <c r="B251" s="212" t="s">
        <v>12</v>
      </c>
      <c r="C251" s="217"/>
      <c r="D251" s="236"/>
      <c r="E251" s="237">
        <f>SUMPRODUCT(E229:E250,D229:D250)</f>
        <v>0</v>
      </c>
      <c r="F251" s="237">
        <f>SUMPRODUCT(F229:F250,D229:D250)</f>
        <v>0</v>
      </c>
      <c r="G251" s="237">
        <f>SUM(G229:G250)</f>
        <v>0</v>
      </c>
      <c r="H251" s="269"/>
      <c r="I251" s="407">
        <f>SUM(I229:I250)</f>
        <v>0</v>
      </c>
      <c r="J251" s="113"/>
    </row>
    <row r="252" spans="1:10" s="167" customFormat="1" ht="18" customHeight="1">
      <c r="A252" s="259"/>
      <c r="B252" s="209"/>
      <c r="C252" s="147"/>
      <c r="D252" s="246"/>
      <c r="E252" s="140"/>
      <c r="F252" s="140"/>
      <c r="G252" s="140"/>
      <c r="H252" s="131"/>
      <c r="I252" s="151"/>
      <c r="J252" s="113"/>
    </row>
    <row r="253" spans="1:10" s="167" customFormat="1" ht="18" customHeight="1">
      <c r="A253" s="214" t="s">
        <v>356</v>
      </c>
      <c r="B253" s="212" t="s">
        <v>374</v>
      </c>
      <c r="C253" s="180"/>
      <c r="D253" s="236"/>
      <c r="E253" s="237"/>
      <c r="F253" s="237"/>
      <c r="G253" s="237"/>
      <c r="H253" s="269"/>
      <c r="I253" s="407"/>
      <c r="J253" s="113"/>
    </row>
    <row r="254" spans="1:10" s="167" customFormat="1" ht="18" customHeight="1">
      <c r="A254" s="65" t="s">
        <v>359</v>
      </c>
      <c r="B254" s="215" t="s">
        <v>376</v>
      </c>
      <c r="C254" s="218" t="s">
        <v>47</v>
      </c>
      <c r="D254" s="197">
        <v>2</v>
      </c>
      <c r="E254" s="427"/>
      <c r="F254" s="427"/>
      <c r="G254" s="129">
        <f>(F254+E254)*D254</f>
        <v>0</v>
      </c>
      <c r="H254" s="425"/>
      <c r="I254" s="396">
        <f>G254*(1+H254)</f>
        <v>0</v>
      </c>
      <c r="J254" s="113"/>
    </row>
    <row r="255" spans="1:10" s="167" customFormat="1" ht="18" customHeight="1">
      <c r="A255" s="65" t="s">
        <v>360</v>
      </c>
      <c r="B255" s="215" t="s">
        <v>378</v>
      </c>
      <c r="C255" s="218" t="s">
        <v>47</v>
      </c>
      <c r="D255" s="197">
        <v>1</v>
      </c>
      <c r="E255" s="427"/>
      <c r="F255" s="427"/>
      <c r="G255" s="129">
        <f>(F255+E255)*D255</f>
        <v>0</v>
      </c>
      <c r="H255" s="425"/>
      <c r="I255" s="396">
        <f>G255*(1+H255)</f>
        <v>0</v>
      </c>
      <c r="J255" s="113"/>
    </row>
    <row r="256" spans="1:10" s="167" customFormat="1" ht="18" customHeight="1">
      <c r="A256" s="65" t="s">
        <v>361</v>
      </c>
      <c r="B256" s="215" t="s">
        <v>459</v>
      </c>
      <c r="C256" s="218" t="s">
        <v>47</v>
      </c>
      <c r="D256" s="197">
        <v>2</v>
      </c>
      <c r="E256" s="427"/>
      <c r="F256" s="427"/>
      <c r="G256" s="129">
        <f>(F256+E256)*D256</f>
        <v>0</v>
      </c>
      <c r="H256" s="425"/>
      <c r="I256" s="396">
        <f>G256*(1+H256)</f>
        <v>0</v>
      </c>
      <c r="J256" s="113"/>
    </row>
    <row r="257" spans="1:10" s="167" customFormat="1" ht="18" customHeight="1">
      <c r="A257" s="65" t="s">
        <v>362</v>
      </c>
      <c r="B257" s="215" t="s">
        <v>380</v>
      </c>
      <c r="C257" s="218" t="s">
        <v>61</v>
      </c>
      <c r="D257" s="197">
        <v>20</v>
      </c>
      <c r="E257" s="427"/>
      <c r="F257" s="427"/>
      <c r="G257" s="129">
        <f>(F257+E257)*D257</f>
        <v>0</v>
      </c>
      <c r="H257" s="425"/>
      <c r="I257" s="396">
        <f>G257*(1+H257)</f>
        <v>0</v>
      </c>
      <c r="J257" s="113"/>
    </row>
    <row r="258" spans="1:10" s="167" customFormat="1" ht="18" customHeight="1">
      <c r="A258" s="214"/>
      <c r="B258" s="212" t="s">
        <v>12</v>
      </c>
      <c r="C258" s="180"/>
      <c r="D258" s="236"/>
      <c r="E258" s="237">
        <f>SUMPRODUCT(E254:E257,D254:D257)</f>
        <v>0</v>
      </c>
      <c r="F258" s="237">
        <f>SUMPRODUCT(F254:F257,D254:D257)</f>
        <v>0</v>
      </c>
      <c r="G258" s="237">
        <f>SUM(G254:G257)</f>
        <v>0</v>
      </c>
      <c r="H258" s="269"/>
      <c r="I258" s="407">
        <f>SUM(I254:I257)</f>
        <v>0</v>
      </c>
      <c r="J258" s="113"/>
    </row>
    <row r="259" spans="1:10" s="167" customFormat="1" ht="18" customHeight="1">
      <c r="A259" s="65"/>
      <c r="B259" s="64"/>
      <c r="C259" s="180"/>
      <c r="D259" s="246"/>
      <c r="E259" s="140"/>
      <c r="F259" s="140"/>
      <c r="G259" s="140"/>
      <c r="H259" s="131"/>
      <c r="I259" s="151"/>
      <c r="J259" s="113"/>
    </row>
    <row r="260" spans="1:10" s="167" customFormat="1" ht="18" customHeight="1">
      <c r="A260" s="219" t="s">
        <v>365</v>
      </c>
      <c r="B260" s="220" t="s">
        <v>382</v>
      </c>
      <c r="C260" s="127"/>
      <c r="D260" s="128"/>
      <c r="E260" s="235"/>
      <c r="F260" s="235"/>
      <c r="G260" s="129"/>
      <c r="H260" s="130"/>
      <c r="I260" s="410"/>
      <c r="J260" s="113"/>
    </row>
    <row r="261" spans="1:10" s="167" customFormat="1" ht="18" customHeight="1">
      <c r="A261" s="221" t="s">
        <v>366</v>
      </c>
      <c r="B261" s="125" t="s">
        <v>442</v>
      </c>
      <c r="C261" s="124" t="s">
        <v>47</v>
      </c>
      <c r="D261" s="128">
        <v>3</v>
      </c>
      <c r="E261" s="447"/>
      <c r="F261" s="447"/>
      <c r="G261" s="129">
        <f>(F261+E261)*D261</f>
        <v>0</v>
      </c>
      <c r="H261" s="425"/>
      <c r="I261" s="396">
        <f>G261*(1+H261)</f>
        <v>0</v>
      </c>
      <c r="J261" s="113"/>
    </row>
    <row r="262" spans="1:10" s="167" customFormat="1" ht="18" customHeight="1">
      <c r="A262" s="221" t="s">
        <v>367</v>
      </c>
      <c r="B262" s="125" t="s">
        <v>443</v>
      </c>
      <c r="C262" s="124" t="s">
        <v>47</v>
      </c>
      <c r="D262" s="128">
        <v>1</v>
      </c>
      <c r="E262" s="447"/>
      <c r="F262" s="447"/>
      <c r="G262" s="129">
        <f>(F262+E262)*D262</f>
        <v>0</v>
      </c>
      <c r="H262" s="425"/>
      <c r="I262" s="396">
        <f>G262*(1+H262)</f>
        <v>0</v>
      </c>
      <c r="J262" s="113"/>
    </row>
    <row r="263" spans="1:10" s="167" customFormat="1" ht="18" customHeight="1">
      <c r="A263" s="221" t="s">
        <v>368</v>
      </c>
      <c r="B263" s="125" t="s">
        <v>383</v>
      </c>
      <c r="C263" s="124" t="s">
        <v>384</v>
      </c>
      <c r="D263" s="128">
        <v>4</v>
      </c>
      <c r="E263" s="447"/>
      <c r="F263" s="447"/>
      <c r="G263" s="129">
        <f>(F263+E263)*D263</f>
        <v>0</v>
      </c>
      <c r="H263" s="425"/>
      <c r="I263" s="396">
        <f>G263*(1+H263)</f>
        <v>0</v>
      </c>
      <c r="J263" s="113"/>
    </row>
    <row r="264" spans="1:10" s="2" customFormat="1" ht="18" customHeight="1">
      <c r="A264" s="219"/>
      <c r="B264" s="220" t="s">
        <v>12</v>
      </c>
      <c r="C264" s="165"/>
      <c r="D264" s="232"/>
      <c r="E264" s="238">
        <f>SUMPRODUCT(E261:E263,D261:D263)</f>
        <v>0</v>
      </c>
      <c r="F264" s="238">
        <f>SUMPRODUCT(F261:F263,D261:D263)</f>
        <v>0</v>
      </c>
      <c r="G264" s="237">
        <f>SUM(G261:G263)</f>
        <v>0</v>
      </c>
      <c r="H264" s="269"/>
      <c r="I264" s="407">
        <f>SUM(I261:I263)</f>
        <v>0</v>
      </c>
      <c r="J264" s="66"/>
    </row>
    <row r="265" spans="1:10" s="167" customFormat="1" ht="18" customHeight="1">
      <c r="A265" s="259"/>
      <c r="B265" s="209"/>
      <c r="C265" s="147"/>
      <c r="D265" s="246"/>
      <c r="E265" s="140"/>
      <c r="F265" s="140"/>
      <c r="G265" s="140"/>
      <c r="H265" s="131"/>
      <c r="I265" s="151"/>
      <c r="J265" s="113"/>
    </row>
    <row r="266" spans="1:10" ht="18" customHeight="1">
      <c r="A266" s="222" t="s">
        <v>369</v>
      </c>
      <c r="B266" s="223" t="s">
        <v>29</v>
      </c>
      <c r="C266" s="224"/>
      <c r="D266" s="225"/>
      <c r="E266" s="63"/>
      <c r="F266" s="63"/>
      <c r="G266" s="63"/>
      <c r="H266" s="226"/>
      <c r="I266" s="411"/>
      <c r="J266" s="113"/>
    </row>
    <row r="267" spans="1:10" ht="18" customHeight="1">
      <c r="A267" s="123" t="s">
        <v>370</v>
      </c>
      <c r="B267" s="64" t="s">
        <v>420</v>
      </c>
      <c r="C267" s="227" t="s">
        <v>19</v>
      </c>
      <c r="D267" s="128">
        <v>9964.5</v>
      </c>
      <c r="E267" s="427"/>
      <c r="F267" s="427"/>
      <c r="G267" s="129">
        <f>(F267+E267)*D267</f>
        <v>0</v>
      </c>
      <c r="H267" s="425"/>
      <c r="I267" s="410">
        <f>G267*(1+H267)</f>
        <v>0</v>
      </c>
      <c r="J267" s="113"/>
    </row>
    <row r="268" spans="1:10" s="271" customFormat="1" ht="18" customHeight="1">
      <c r="A268" s="123" t="s">
        <v>371</v>
      </c>
      <c r="B268" s="64" t="s">
        <v>421</v>
      </c>
      <c r="C268" s="124" t="s">
        <v>33</v>
      </c>
      <c r="D268" s="128">
        <v>935</v>
      </c>
      <c r="E268" s="427"/>
      <c r="F268" s="427"/>
      <c r="G268" s="129">
        <f>(F268+E268)*D268</f>
        <v>0</v>
      </c>
      <c r="H268" s="425"/>
      <c r="I268" s="410">
        <f>G268*(1+H268)</f>
        <v>0</v>
      </c>
      <c r="J268" s="270"/>
    </row>
    <row r="269" spans="1:10" ht="18" customHeight="1">
      <c r="A269" s="123" t="s">
        <v>372</v>
      </c>
      <c r="B269" s="64" t="s">
        <v>422</v>
      </c>
      <c r="C269" s="124" t="s">
        <v>61</v>
      </c>
      <c r="D269" s="81">
        <v>184</v>
      </c>
      <c r="E269" s="427"/>
      <c r="F269" s="427"/>
      <c r="G269" s="129">
        <f>(F269+E269)*D269</f>
        <v>0</v>
      </c>
      <c r="H269" s="425"/>
      <c r="I269" s="410">
        <f>G269*(1+H269)</f>
        <v>0</v>
      </c>
      <c r="J269" s="113"/>
    </row>
    <row r="270" spans="1:10" ht="18" customHeight="1">
      <c r="A270" s="123" t="s">
        <v>431</v>
      </c>
      <c r="B270" s="64" t="s">
        <v>423</v>
      </c>
      <c r="C270" s="227" t="s">
        <v>61</v>
      </c>
      <c r="D270" s="81">
        <v>53</v>
      </c>
      <c r="E270" s="427"/>
      <c r="F270" s="427"/>
      <c r="G270" s="129">
        <f>(F270+E270)*D270</f>
        <v>0</v>
      </c>
      <c r="H270" s="425"/>
      <c r="I270" s="410">
        <f>G270*(1+H270)</f>
        <v>0</v>
      </c>
      <c r="J270" s="113"/>
    </row>
    <row r="271" spans="1:10" ht="18" customHeight="1">
      <c r="A271" s="123" t="s">
        <v>432</v>
      </c>
      <c r="B271" s="64" t="s">
        <v>424</v>
      </c>
      <c r="C271" s="227" t="s">
        <v>61</v>
      </c>
      <c r="D271" s="81">
        <v>960</v>
      </c>
      <c r="E271" s="427"/>
      <c r="F271" s="427"/>
      <c r="G271" s="129">
        <f>(F271+E271)*D271</f>
        <v>0</v>
      </c>
      <c r="H271" s="425"/>
      <c r="I271" s="410">
        <f>G271*(1+H271)</f>
        <v>0</v>
      </c>
      <c r="J271" s="113"/>
    </row>
    <row r="272" spans="1:10" ht="18" customHeight="1">
      <c r="A272" s="10"/>
      <c r="B272" s="48" t="s">
        <v>12</v>
      </c>
      <c r="C272" s="147"/>
      <c r="D272" s="246" t="s">
        <v>7</v>
      </c>
      <c r="E272" s="149">
        <f>SUMPRODUCT(E267:E271,D267:D271)</f>
        <v>0</v>
      </c>
      <c r="F272" s="149">
        <f>SUMPRODUCT(F267:F271,D267:D271)</f>
        <v>0</v>
      </c>
      <c r="G272" s="149">
        <f>SUM(G267:G271)</f>
        <v>0</v>
      </c>
      <c r="H272" s="131"/>
      <c r="I272" s="389">
        <f>SUM(I267:I271)</f>
        <v>0</v>
      </c>
      <c r="J272" s="66"/>
    </row>
    <row r="273" spans="1:10" ht="18" customHeight="1">
      <c r="A273" s="8"/>
      <c r="B273" s="34"/>
      <c r="C273" s="135"/>
      <c r="D273" s="153"/>
      <c r="E273" s="136"/>
      <c r="F273" s="136"/>
      <c r="G273" s="146"/>
      <c r="H273" s="131"/>
      <c r="I273" s="387"/>
      <c r="J273" s="66"/>
    </row>
    <row r="274" spans="1:10" ht="18" customHeight="1">
      <c r="A274" s="159" t="s">
        <v>373</v>
      </c>
      <c r="B274" s="228" t="s">
        <v>385</v>
      </c>
      <c r="C274" s="227"/>
      <c r="D274" s="128"/>
      <c r="E274" s="229"/>
      <c r="F274" s="229"/>
      <c r="G274" s="229"/>
      <c r="H274" s="230"/>
      <c r="I274" s="410"/>
      <c r="J274" s="66"/>
    </row>
    <row r="275" spans="1:10" ht="18" customHeight="1">
      <c r="A275" s="123" t="s">
        <v>375</v>
      </c>
      <c r="B275" s="64" t="s">
        <v>386</v>
      </c>
      <c r="C275" s="124" t="s">
        <v>33</v>
      </c>
      <c r="D275" s="128">
        <v>1693</v>
      </c>
      <c r="E275" s="427"/>
      <c r="F275" s="427"/>
      <c r="G275" s="129">
        <f>(F275+E275)*D275</f>
        <v>0</v>
      </c>
      <c r="H275" s="425"/>
      <c r="I275" s="410">
        <f>G275*(1+H275)</f>
        <v>0</v>
      </c>
      <c r="J275" s="66"/>
    </row>
    <row r="276" spans="1:10" s="271" customFormat="1" ht="18" customHeight="1">
      <c r="A276" s="123" t="s">
        <v>377</v>
      </c>
      <c r="B276" s="125" t="s">
        <v>527</v>
      </c>
      <c r="C276" s="124" t="s">
        <v>33</v>
      </c>
      <c r="D276" s="128">
        <v>1693</v>
      </c>
      <c r="E276" s="427"/>
      <c r="F276" s="427"/>
      <c r="G276" s="129">
        <f>(F276+E276)*D276</f>
        <v>0</v>
      </c>
      <c r="H276" s="425"/>
      <c r="I276" s="410">
        <f>G276*(1+H276)</f>
        <v>0</v>
      </c>
      <c r="J276" s="305"/>
    </row>
    <row r="277" spans="1:10" ht="18" customHeight="1">
      <c r="A277" s="123" t="s">
        <v>379</v>
      </c>
      <c r="B277" s="125" t="s">
        <v>387</v>
      </c>
      <c r="C277" s="227" t="s">
        <v>33</v>
      </c>
      <c r="D277" s="128">
        <v>40</v>
      </c>
      <c r="E277" s="448"/>
      <c r="F277" s="448"/>
      <c r="G277" s="129">
        <f>(F277+E277)*D277</f>
        <v>0</v>
      </c>
      <c r="H277" s="425"/>
      <c r="I277" s="410">
        <f>G277*(1+H277)</f>
        <v>0</v>
      </c>
      <c r="J277" s="66"/>
    </row>
    <row r="278" spans="1:10" ht="18" customHeight="1">
      <c r="A278" s="123" t="s">
        <v>460</v>
      </c>
      <c r="B278" s="125" t="s">
        <v>388</v>
      </c>
      <c r="C278" s="227" t="s">
        <v>389</v>
      </c>
      <c r="D278" s="128">
        <v>1</v>
      </c>
      <c r="E278" s="448"/>
      <c r="F278" s="448"/>
      <c r="G278" s="129">
        <f>(F278+E278)*D278</f>
        <v>0</v>
      </c>
      <c r="H278" s="425"/>
      <c r="I278" s="410">
        <f>G278*(1+H278)</f>
        <v>0</v>
      </c>
      <c r="J278" s="66"/>
    </row>
    <row r="279" spans="1:10" ht="18" customHeight="1">
      <c r="A279" s="222"/>
      <c r="B279" s="228" t="s">
        <v>12</v>
      </c>
      <c r="C279" s="231"/>
      <c r="D279" s="232"/>
      <c r="E279" s="233">
        <f>SUMPRODUCT(E275:E278,D275:D278)</f>
        <v>0</v>
      </c>
      <c r="F279" s="233">
        <f>SUMPRODUCT(F275:F278,D275:D278)</f>
        <v>0</v>
      </c>
      <c r="G279" s="233">
        <f>SUM(G275:G278)</f>
        <v>0</v>
      </c>
      <c r="H279" s="234"/>
      <c r="I279" s="407">
        <f>SUM(I275:I278)</f>
        <v>0</v>
      </c>
      <c r="J279" s="66"/>
    </row>
    <row r="280" spans="1:10" ht="18" customHeight="1">
      <c r="A280" s="222"/>
      <c r="B280" s="274"/>
      <c r="C280" s="275"/>
      <c r="D280" s="276"/>
      <c r="E280" s="277"/>
      <c r="F280" s="277"/>
      <c r="G280" s="277"/>
      <c r="H280" s="234"/>
      <c r="I280" s="412"/>
      <c r="J280" s="66"/>
    </row>
    <row r="281" spans="1:10" s="2" customFormat="1" ht="18" customHeight="1">
      <c r="A281" s="222" t="s">
        <v>381</v>
      </c>
      <c r="B281" s="274" t="s">
        <v>461</v>
      </c>
      <c r="C281" s="275"/>
      <c r="D281" s="276"/>
      <c r="E281" s="277"/>
      <c r="F281" s="277"/>
      <c r="G281" s="277"/>
      <c r="H281" s="234"/>
      <c r="I281" s="412"/>
      <c r="J281" s="66"/>
    </row>
    <row r="282" spans="1:10" s="26" customFormat="1" ht="18" customHeight="1" thickBot="1">
      <c r="A282" s="367" t="s">
        <v>467</v>
      </c>
      <c r="B282" s="341" t="s">
        <v>464</v>
      </c>
      <c r="C282" s="368" t="s">
        <v>33</v>
      </c>
      <c r="D282" s="369">
        <v>440</v>
      </c>
      <c r="E282" s="449"/>
      <c r="F282" s="449"/>
      <c r="G282" s="309">
        <f aca="true" t="shared" si="21" ref="G282:G290">(F282+E282)*D282</f>
        <v>0</v>
      </c>
      <c r="H282" s="452"/>
      <c r="I282" s="413">
        <f aca="true" t="shared" si="22" ref="I282:I290">G282*(1+H282)</f>
        <v>0</v>
      </c>
      <c r="J282" s="113"/>
    </row>
    <row r="283" spans="1:10" s="26" customFormat="1" ht="18" customHeight="1" thickTop="1">
      <c r="A283" s="370" t="s">
        <v>468</v>
      </c>
      <c r="B283" s="342" t="s">
        <v>465</v>
      </c>
      <c r="C283" s="371" t="s">
        <v>33</v>
      </c>
      <c r="D283" s="372">
        <v>440</v>
      </c>
      <c r="E283" s="450"/>
      <c r="F283" s="450"/>
      <c r="G283" s="334">
        <f t="shared" si="21"/>
        <v>0</v>
      </c>
      <c r="H283" s="453"/>
      <c r="I283" s="414">
        <f t="shared" si="22"/>
        <v>0</v>
      </c>
      <c r="J283" s="113"/>
    </row>
    <row r="284" spans="1:10" s="272" customFormat="1" ht="18" customHeight="1">
      <c r="A284" s="278" t="s">
        <v>469</v>
      </c>
      <c r="B284" s="125" t="s">
        <v>466</v>
      </c>
      <c r="C284" s="227" t="s">
        <v>33</v>
      </c>
      <c r="D284" s="128">
        <v>370</v>
      </c>
      <c r="E284" s="448"/>
      <c r="F284" s="448"/>
      <c r="G284" s="129">
        <f t="shared" si="21"/>
        <v>0</v>
      </c>
      <c r="H284" s="425"/>
      <c r="I284" s="410">
        <f t="shared" si="22"/>
        <v>0</v>
      </c>
      <c r="J284" s="270"/>
    </row>
    <row r="285" spans="1:10" s="272" customFormat="1" ht="18" customHeight="1">
      <c r="A285" s="278" t="s">
        <v>470</v>
      </c>
      <c r="B285" s="125" t="s">
        <v>390</v>
      </c>
      <c r="C285" s="124" t="s">
        <v>47</v>
      </c>
      <c r="D285" s="281">
        <v>10</v>
      </c>
      <c r="E285" s="448"/>
      <c r="F285" s="448"/>
      <c r="G285" s="129">
        <f t="shared" si="21"/>
        <v>0</v>
      </c>
      <c r="H285" s="425"/>
      <c r="I285" s="410">
        <f t="shared" si="22"/>
        <v>0</v>
      </c>
      <c r="J285" s="270"/>
    </row>
    <row r="286" spans="1:10" s="167" customFormat="1" ht="18" customHeight="1">
      <c r="A286" s="278" t="s">
        <v>471</v>
      </c>
      <c r="B286" s="279" t="s">
        <v>462</v>
      </c>
      <c r="C286" s="124" t="s">
        <v>33</v>
      </c>
      <c r="D286" s="280">
        <v>20</v>
      </c>
      <c r="E286" s="451"/>
      <c r="F286" s="451"/>
      <c r="G286" s="129">
        <f t="shared" si="21"/>
        <v>0</v>
      </c>
      <c r="H286" s="454"/>
      <c r="I286" s="415">
        <f t="shared" si="22"/>
        <v>0</v>
      </c>
      <c r="J286" s="113"/>
    </row>
    <row r="287" spans="1:10" s="167" customFormat="1" ht="18" customHeight="1">
      <c r="A287" s="278" t="s">
        <v>472</v>
      </c>
      <c r="B287" s="279" t="s">
        <v>484</v>
      </c>
      <c r="C287" s="124" t="s">
        <v>33</v>
      </c>
      <c r="D287" s="280">
        <v>2</v>
      </c>
      <c r="E287" s="451"/>
      <c r="F287" s="451"/>
      <c r="G287" s="129">
        <f t="shared" si="21"/>
        <v>0</v>
      </c>
      <c r="H287" s="454"/>
      <c r="I287" s="415">
        <f t="shared" si="22"/>
        <v>0</v>
      </c>
      <c r="J287" s="113"/>
    </row>
    <row r="288" spans="1:10" s="26" customFormat="1" ht="18" customHeight="1">
      <c r="A288" s="278" t="s">
        <v>473</v>
      </c>
      <c r="B288" s="64" t="s">
        <v>463</v>
      </c>
      <c r="C288" s="180" t="s">
        <v>33</v>
      </c>
      <c r="D288" s="81">
        <v>40</v>
      </c>
      <c r="E288" s="451"/>
      <c r="F288" s="451"/>
      <c r="G288" s="129">
        <f t="shared" si="21"/>
        <v>0</v>
      </c>
      <c r="H288" s="455"/>
      <c r="I288" s="415">
        <f t="shared" si="22"/>
        <v>0</v>
      </c>
      <c r="J288" s="113"/>
    </row>
    <row r="289" spans="1:10" s="167" customFormat="1" ht="18" customHeight="1">
      <c r="A289" s="278" t="s">
        <v>474</v>
      </c>
      <c r="B289" s="282" t="s">
        <v>475</v>
      </c>
      <c r="C289" s="124" t="s">
        <v>61</v>
      </c>
      <c r="D289" s="128">
        <v>90</v>
      </c>
      <c r="E289" s="427"/>
      <c r="F289" s="427"/>
      <c r="G289" s="129">
        <f t="shared" si="21"/>
        <v>0</v>
      </c>
      <c r="H289" s="455"/>
      <c r="I289" s="396">
        <f t="shared" si="22"/>
        <v>0</v>
      </c>
      <c r="J289" s="113"/>
    </row>
    <row r="290" spans="1:10" s="167" customFormat="1" ht="18" customHeight="1">
      <c r="A290" s="278" t="s">
        <v>532</v>
      </c>
      <c r="B290" s="282" t="s">
        <v>533</v>
      </c>
      <c r="C290" s="124" t="s">
        <v>47</v>
      </c>
      <c r="D290" s="128">
        <v>5</v>
      </c>
      <c r="E290" s="427"/>
      <c r="F290" s="427"/>
      <c r="G290" s="129">
        <f t="shared" si="21"/>
        <v>0</v>
      </c>
      <c r="H290" s="455"/>
      <c r="I290" s="396">
        <f t="shared" si="22"/>
        <v>0</v>
      </c>
      <c r="J290" s="113"/>
    </row>
    <row r="291" spans="1:10" s="2" customFormat="1" ht="18" customHeight="1">
      <c r="A291" s="159"/>
      <c r="B291" s="228" t="s">
        <v>12</v>
      </c>
      <c r="C291" s="161"/>
      <c r="D291" s="232"/>
      <c r="E291" s="237">
        <f>SUMPRODUCT(E282:E290,D282:D290)</f>
        <v>0</v>
      </c>
      <c r="F291" s="237">
        <f>SUMPRODUCT(F282:F290,D282:D290)</f>
        <v>0</v>
      </c>
      <c r="G291" s="237">
        <f>SUM(G282:G290)</f>
        <v>0</v>
      </c>
      <c r="H291" s="269"/>
      <c r="I291" s="407">
        <f>SUM(I282:I290)</f>
        <v>0</v>
      </c>
      <c r="J291" s="66"/>
    </row>
    <row r="292" spans="1:10" ht="18" customHeight="1">
      <c r="A292" s="10"/>
      <c r="B292" s="48"/>
      <c r="C292" s="147"/>
      <c r="D292" s="246"/>
      <c r="E292" s="140"/>
      <c r="F292" s="140"/>
      <c r="G292" s="149"/>
      <c r="H292" s="131"/>
      <c r="I292" s="150"/>
      <c r="J292" s="66"/>
    </row>
    <row r="293" spans="1:10" ht="18" customHeight="1">
      <c r="A293" s="56" t="s">
        <v>476</v>
      </c>
      <c r="B293" s="48" t="s">
        <v>30</v>
      </c>
      <c r="C293" s="147"/>
      <c r="D293" s="246"/>
      <c r="E293" s="140"/>
      <c r="F293" s="140"/>
      <c r="G293" s="149"/>
      <c r="H293" s="131"/>
      <c r="I293" s="150"/>
      <c r="J293" s="66"/>
    </row>
    <row r="294" spans="1:10" ht="18" customHeight="1">
      <c r="A294" s="10" t="s">
        <v>477</v>
      </c>
      <c r="B294" s="355" t="s">
        <v>534</v>
      </c>
      <c r="C294" s="15" t="s">
        <v>33</v>
      </c>
      <c r="D294" s="356">
        <v>20</v>
      </c>
      <c r="E294" s="448"/>
      <c r="F294" s="456"/>
      <c r="G294" s="129">
        <f aca="true" t="shared" si="23" ref="G294:G304">(F294+E294)*D294</f>
        <v>0</v>
      </c>
      <c r="H294" s="457"/>
      <c r="I294" s="410">
        <f aca="true" t="shared" si="24" ref="I294:I305">G294*(1+H294)</f>
        <v>0</v>
      </c>
      <c r="J294" s="66"/>
    </row>
    <row r="295" spans="1:10" s="271" customFormat="1" ht="18" customHeight="1">
      <c r="A295" s="10" t="s">
        <v>478</v>
      </c>
      <c r="B295" s="125" t="s">
        <v>524</v>
      </c>
      <c r="C295" s="124" t="s">
        <v>47</v>
      </c>
      <c r="D295" s="128">
        <v>6</v>
      </c>
      <c r="E295" s="427"/>
      <c r="F295" s="427"/>
      <c r="G295" s="129">
        <f>(F295+E295)*D295</f>
        <v>0</v>
      </c>
      <c r="H295" s="425"/>
      <c r="I295" s="410">
        <f t="shared" si="24"/>
        <v>0</v>
      </c>
      <c r="J295" s="299"/>
    </row>
    <row r="296" spans="1:10" s="271" customFormat="1" ht="18" customHeight="1">
      <c r="A296" s="10" t="s">
        <v>479</v>
      </c>
      <c r="B296" s="125" t="s">
        <v>525</v>
      </c>
      <c r="C296" s="124" t="s">
        <v>47</v>
      </c>
      <c r="D296" s="128">
        <v>10</v>
      </c>
      <c r="E296" s="427"/>
      <c r="F296" s="427"/>
      <c r="G296" s="129">
        <f t="shared" si="23"/>
        <v>0</v>
      </c>
      <c r="H296" s="425"/>
      <c r="I296" s="410">
        <f t="shared" si="24"/>
        <v>0</v>
      </c>
      <c r="J296" s="299"/>
    </row>
    <row r="297" spans="1:10" s="271" customFormat="1" ht="18" customHeight="1">
      <c r="A297" s="10" t="s">
        <v>480</v>
      </c>
      <c r="B297" s="304" t="s">
        <v>522</v>
      </c>
      <c r="C297" s="227" t="s">
        <v>33</v>
      </c>
      <c r="D297" s="128">
        <v>24</v>
      </c>
      <c r="E297" s="448"/>
      <c r="F297" s="448"/>
      <c r="G297" s="129">
        <f t="shared" si="23"/>
        <v>0</v>
      </c>
      <c r="H297" s="425"/>
      <c r="I297" s="410">
        <f t="shared" si="24"/>
        <v>0</v>
      </c>
      <c r="J297" s="299"/>
    </row>
    <row r="298" spans="1:10" s="271" customFormat="1" ht="18" customHeight="1">
      <c r="A298" s="10" t="s">
        <v>481</v>
      </c>
      <c r="B298" s="125" t="s">
        <v>523</v>
      </c>
      <c r="C298" s="227" t="s">
        <v>47</v>
      </c>
      <c r="D298" s="128">
        <v>13</v>
      </c>
      <c r="E298" s="448"/>
      <c r="F298" s="448"/>
      <c r="G298" s="129">
        <f t="shared" si="23"/>
        <v>0</v>
      </c>
      <c r="H298" s="425"/>
      <c r="I298" s="410">
        <f t="shared" si="24"/>
        <v>0</v>
      </c>
      <c r="J298" s="299"/>
    </row>
    <row r="299" spans="1:10" s="271" customFormat="1" ht="18" customHeight="1">
      <c r="A299" s="10" t="s">
        <v>482</v>
      </c>
      <c r="B299" s="125" t="s">
        <v>514</v>
      </c>
      <c r="C299" s="227" t="s">
        <v>47</v>
      </c>
      <c r="D299" s="128">
        <v>1</v>
      </c>
      <c r="E299" s="448"/>
      <c r="F299" s="448"/>
      <c r="G299" s="129">
        <f t="shared" si="23"/>
        <v>0</v>
      </c>
      <c r="H299" s="425"/>
      <c r="I299" s="410">
        <f t="shared" si="24"/>
        <v>0</v>
      </c>
      <c r="J299" s="299"/>
    </row>
    <row r="300" spans="1:10" s="271" customFormat="1" ht="18" customHeight="1">
      <c r="A300" s="10" t="s">
        <v>483</v>
      </c>
      <c r="B300" s="125" t="s">
        <v>515</v>
      </c>
      <c r="C300" s="227" t="s">
        <v>47</v>
      </c>
      <c r="D300" s="128">
        <v>1</v>
      </c>
      <c r="E300" s="448"/>
      <c r="F300" s="448"/>
      <c r="G300" s="129">
        <f t="shared" si="23"/>
        <v>0</v>
      </c>
      <c r="H300" s="425"/>
      <c r="I300" s="410">
        <f t="shared" si="24"/>
        <v>0</v>
      </c>
      <c r="J300" s="299"/>
    </row>
    <row r="301" spans="1:10" s="271" customFormat="1" ht="18" customHeight="1">
      <c r="A301" s="10" t="s">
        <v>518</v>
      </c>
      <c r="B301" s="125" t="s">
        <v>500</v>
      </c>
      <c r="C301" s="227" t="s">
        <v>33</v>
      </c>
      <c r="D301" s="128">
        <v>130</v>
      </c>
      <c r="E301" s="448"/>
      <c r="F301" s="448"/>
      <c r="G301" s="129">
        <f t="shared" si="23"/>
        <v>0</v>
      </c>
      <c r="H301" s="425"/>
      <c r="I301" s="410">
        <f t="shared" si="24"/>
        <v>0</v>
      </c>
      <c r="J301" s="299"/>
    </row>
    <row r="302" spans="1:10" s="271" customFormat="1" ht="18" customHeight="1">
      <c r="A302" s="10" t="s">
        <v>519</v>
      </c>
      <c r="B302" s="282" t="s">
        <v>535</v>
      </c>
      <c r="C302" s="227" t="s">
        <v>33</v>
      </c>
      <c r="D302" s="128">
        <v>29</v>
      </c>
      <c r="E302" s="448"/>
      <c r="F302" s="448"/>
      <c r="G302" s="129">
        <f t="shared" si="23"/>
        <v>0</v>
      </c>
      <c r="H302" s="425"/>
      <c r="I302" s="410">
        <f t="shared" si="24"/>
        <v>0</v>
      </c>
      <c r="J302" s="299"/>
    </row>
    <row r="303" spans="1:10" s="271" customFormat="1" ht="18" customHeight="1">
      <c r="A303" s="10" t="s">
        <v>520</v>
      </c>
      <c r="B303" s="125" t="s">
        <v>516</v>
      </c>
      <c r="C303" s="227" t="s">
        <v>47</v>
      </c>
      <c r="D303" s="128">
        <v>4</v>
      </c>
      <c r="E303" s="448"/>
      <c r="F303" s="448"/>
      <c r="G303" s="129">
        <f t="shared" si="23"/>
        <v>0</v>
      </c>
      <c r="H303" s="425"/>
      <c r="I303" s="410">
        <f t="shared" si="24"/>
        <v>0</v>
      </c>
      <c r="J303" s="299"/>
    </row>
    <row r="304" spans="1:10" s="271" customFormat="1" ht="18" customHeight="1">
      <c r="A304" s="10" t="s">
        <v>521</v>
      </c>
      <c r="B304" s="125" t="s">
        <v>517</v>
      </c>
      <c r="C304" s="227" t="s">
        <v>47</v>
      </c>
      <c r="D304" s="128">
        <v>2</v>
      </c>
      <c r="E304" s="448"/>
      <c r="F304" s="448"/>
      <c r="G304" s="129">
        <f t="shared" si="23"/>
        <v>0</v>
      </c>
      <c r="H304" s="425"/>
      <c r="I304" s="410">
        <f t="shared" si="24"/>
        <v>0</v>
      </c>
      <c r="J304" s="299"/>
    </row>
    <row r="305" spans="1:10" s="271" customFormat="1" ht="18" customHeight="1">
      <c r="A305" s="10" t="s">
        <v>536</v>
      </c>
      <c r="B305" s="125" t="s">
        <v>391</v>
      </c>
      <c r="C305" s="227" t="s">
        <v>33</v>
      </c>
      <c r="D305" s="128">
        <v>1200</v>
      </c>
      <c r="E305" s="448"/>
      <c r="F305" s="448"/>
      <c r="G305" s="129">
        <f>(F305+E305)*D305</f>
        <v>0</v>
      </c>
      <c r="H305" s="425"/>
      <c r="I305" s="410">
        <f t="shared" si="24"/>
        <v>0</v>
      </c>
      <c r="J305" s="299"/>
    </row>
    <row r="306" spans="1:10" ht="18" customHeight="1">
      <c r="A306" s="8"/>
      <c r="B306" s="34" t="s">
        <v>12</v>
      </c>
      <c r="C306" s="135"/>
      <c r="D306" s="153" t="s">
        <v>7</v>
      </c>
      <c r="E306" s="146">
        <f>SUMPRODUCT(E295:E305,D295:D305)</f>
        <v>0</v>
      </c>
      <c r="F306" s="146">
        <f>SUMPRODUCT(F295:F305,D295:D305)</f>
        <v>0</v>
      </c>
      <c r="G306" s="146">
        <f>SUM(G294:G305)</f>
        <v>0</v>
      </c>
      <c r="H306" s="131"/>
      <c r="I306" s="387">
        <f>SUM(I294:I305)</f>
        <v>0</v>
      </c>
      <c r="J306" s="66"/>
    </row>
    <row r="307" spans="1:10" ht="18" customHeight="1" thickBot="1">
      <c r="A307" s="306"/>
      <c r="B307" s="416"/>
      <c r="C307" s="417"/>
      <c r="D307" s="418" t="s">
        <v>7</v>
      </c>
      <c r="E307" s="419"/>
      <c r="F307" s="419"/>
      <c r="G307" s="420"/>
      <c r="H307" s="311"/>
      <c r="I307" s="421"/>
      <c r="J307" s="113"/>
    </row>
    <row r="308" spans="1:10" ht="18" customHeight="1" thickBot="1" thickTop="1">
      <c r="A308" s="57"/>
      <c r="B308" s="154" t="s">
        <v>31</v>
      </c>
      <c r="C308" s="132"/>
      <c r="D308" s="252" t="s">
        <v>7</v>
      </c>
      <c r="E308" s="155">
        <f>E306+E291+E279+E272+E264+E258+E251+E225+E91+E80+E69+E62+E47+E28+E20</f>
        <v>0</v>
      </c>
      <c r="F308" s="155">
        <f>F306+F291+F279+F272+F264+F258+F251+F225+F91+F80+F69+F62+F47+F28+F20</f>
        <v>0</v>
      </c>
      <c r="G308" s="155">
        <f>G306+G291+G279+G272+G264+G258+G251+G225+G91+G80+G69+G62+G47+G28+G20</f>
        <v>0</v>
      </c>
      <c r="H308" s="174"/>
      <c r="I308" s="155">
        <f>I306+I291+I279+I272+I264+I258+I251+I225+I91+I80+I69+I62+I47+I28+I20</f>
        <v>0</v>
      </c>
      <c r="J308" s="66"/>
    </row>
    <row r="309" spans="1:10" ht="18" customHeight="1" thickTop="1">
      <c r="A309" s="260"/>
      <c r="B309" s="157"/>
      <c r="C309" s="156"/>
      <c r="D309" s="253"/>
      <c r="E309" s="158"/>
      <c r="F309" s="158"/>
      <c r="G309" s="158"/>
      <c r="H309" s="77"/>
      <c r="I309" s="158"/>
      <c r="J309" s="66"/>
    </row>
    <row r="310" spans="1:10" ht="18" customHeight="1">
      <c r="A310" s="458"/>
      <c r="B310" s="459"/>
      <c r="C310" s="460"/>
      <c r="D310" s="461"/>
      <c r="E310" s="462"/>
      <c r="F310" s="462"/>
      <c r="G310" s="462"/>
      <c r="H310" s="463"/>
      <c r="I310" s="462"/>
      <c r="J310" s="66"/>
    </row>
    <row r="311" spans="1:10" ht="18" customHeight="1">
      <c r="A311" s="458"/>
      <c r="B311" s="459"/>
      <c r="C311" s="464"/>
      <c r="D311" s="464"/>
      <c r="E311" s="464"/>
      <c r="F311" s="464"/>
      <c r="G311" s="464"/>
      <c r="H311" s="465"/>
      <c r="I311" s="466"/>
      <c r="J311" s="66"/>
    </row>
    <row r="312" spans="1:9" ht="18" customHeight="1">
      <c r="A312" s="467"/>
      <c r="B312" s="468" t="s">
        <v>540</v>
      </c>
      <c r="C312" s="466"/>
      <c r="D312" s="469"/>
      <c r="E312" s="470"/>
      <c r="F312" s="471"/>
      <c r="G312" s="471"/>
      <c r="H312" s="465"/>
      <c r="I312" s="471"/>
    </row>
    <row r="313" spans="1:9" ht="18" customHeight="1">
      <c r="A313" s="467"/>
      <c r="B313" s="468"/>
      <c r="C313" s="466"/>
      <c r="D313" s="469"/>
      <c r="E313" s="470"/>
      <c r="F313" s="471"/>
      <c r="G313" s="471"/>
      <c r="H313" s="465"/>
      <c r="I313" s="471"/>
    </row>
    <row r="314" spans="1:9" ht="18" customHeight="1">
      <c r="A314" s="467"/>
      <c r="B314" s="472"/>
      <c r="C314" s="466"/>
      <c r="D314" s="469"/>
      <c r="E314" s="470"/>
      <c r="F314" s="471"/>
      <c r="G314" s="466"/>
      <c r="H314" s="465"/>
      <c r="I314" s="466"/>
    </row>
    <row r="315" spans="1:9" ht="18" customHeight="1">
      <c r="A315" s="467"/>
      <c r="B315" s="472"/>
      <c r="C315" s="466"/>
      <c r="D315" s="469"/>
      <c r="E315" s="470"/>
      <c r="F315" s="470"/>
      <c r="G315" s="473"/>
      <c r="H315" s="474"/>
      <c r="I315" s="473"/>
    </row>
    <row r="316" spans="1:9" ht="15.75">
      <c r="A316" s="261"/>
      <c r="B316" s="2"/>
      <c r="C316" s="1"/>
      <c r="D316" s="254"/>
      <c r="E316" s="4"/>
      <c r="F316" s="4"/>
      <c r="G316" s="24"/>
      <c r="H316" s="175"/>
      <c r="I316" s="24"/>
    </row>
    <row r="317" spans="1:9" ht="15.75">
      <c r="A317" s="261"/>
      <c r="B317" s="2"/>
      <c r="C317" s="1"/>
      <c r="D317" s="254"/>
      <c r="E317" s="4"/>
      <c r="F317" s="4"/>
      <c r="G317" s="24"/>
      <c r="H317" s="175"/>
      <c r="I317" s="24"/>
    </row>
    <row r="318" spans="1:9" ht="15.75">
      <c r="A318" s="261"/>
      <c r="B318" s="2"/>
      <c r="C318" s="1"/>
      <c r="D318" s="254"/>
      <c r="E318" s="4"/>
      <c r="F318" s="4"/>
      <c r="G318" s="24"/>
      <c r="H318" s="175"/>
      <c r="I318" s="24"/>
    </row>
    <row r="319" spans="1:9" ht="15.75">
      <c r="A319" s="261"/>
      <c r="B319" s="2"/>
      <c r="C319" s="1"/>
      <c r="D319" s="254"/>
      <c r="E319" s="4"/>
      <c r="F319" s="4"/>
      <c r="G319" s="24"/>
      <c r="H319" s="175"/>
      <c r="I319" s="24"/>
    </row>
    <row r="320" spans="1:9" ht="15.75">
      <c r="A320" s="261"/>
      <c r="B320" s="2"/>
      <c r="C320" s="1"/>
      <c r="D320" s="254"/>
      <c r="E320" s="4"/>
      <c r="F320" s="4"/>
      <c r="G320" s="24"/>
      <c r="H320" s="175"/>
      <c r="I320" s="24"/>
    </row>
    <row r="321" spans="1:9" ht="15.75">
      <c r="A321" s="261"/>
      <c r="B321" s="2"/>
      <c r="C321" s="1"/>
      <c r="D321" s="254"/>
      <c r="E321" s="4"/>
      <c r="F321" s="4"/>
      <c r="G321" s="24"/>
      <c r="H321" s="175"/>
      <c r="I321" s="24"/>
    </row>
  </sheetData>
  <sheetProtection password="C959" sheet="1"/>
  <mergeCells count="5">
    <mergeCell ref="A10:I10"/>
    <mergeCell ref="A7:I7"/>
    <mergeCell ref="A8:I8"/>
    <mergeCell ref="A9:I9"/>
    <mergeCell ref="C311:G311"/>
  </mergeCells>
  <printOptions horizontalCentered="1"/>
  <pageMargins left="0" right="0" top="0.3937007874015748" bottom="0" header="0.3937007874015748" footer="0"/>
  <pageSetup horizontalDpi="300" verticalDpi="300" orientation="landscape" paperSize="9" scale="68" r:id="rId1"/>
  <rowBreaks count="6" manualBreakCount="6">
    <brk id="52" max="9" man="1"/>
    <brk id="98" max="9" man="1"/>
    <brk id="144" max="9" man="1"/>
    <brk id="190" max="9" man="1"/>
    <brk id="236" max="9" man="1"/>
    <brk id="2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P325"/>
  <sheetViews>
    <sheetView view="pageBreakPreview" zoomScale="70" zoomScaleSheetLayoutView="70" zoomScalePageLayoutView="0" workbookViewId="0" topLeftCell="A7">
      <pane ySplit="6" topLeftCell="A304" activePane="bottomLeft" state="frozen"/>
      <selection pane="topLeft" activeCell="A7" sqref="A7"/>
      <selection pane="bottomLeft" activeCell="E315" sqref="E315"/>
    </sheetView>
  </sheetViews>
  <sheetFormatPr defaultColWidth="9.140625" defaultRowHeight="12.75"/>
  <cols>
    <col min="1" max="1" width="9.7109375" style="0" customWidth="1"/>
    <col min="2" max="2" width="21.00390625" style="0" customWidth="1"/>
    <col min="3" max="3" width="11.421875" style="74" hidden="1" customWidth="1"/>
    <col min="4" max="5" width="12.7109375" style="29" customWidth="1"/>
    <col min="6" max="6" width="14.7109375" style="29" customWidth="1"/>
    <col min="7" max="7" width="12.7109375" style="21" customWidth="1"/>
    <col min="8" max="15" width="12.7109375" style="60" customWidth="1"/>
    <col min="16" max="16" width="14.7109375" style="104" customWidth="1"/>
    <col min="17" max="17" width="9.28125" style="0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spans="1:16" ht="19.5" customHeight="1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</row>
    <row r="8" spans="1:16" ht="19.5" customHeight="1">
      <c r="A8" s="422" t="s">
        <v>539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</row>
    <row r="9" spans="1:16" ht="19.5" customHeigh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</row>
    <row r="10" spans="1:16" ht="19.5" customHeight="1" thickBot="1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</row>
    <row r="11" spans="1:16" s="27" customFormat="1" ht="19.5" customHeight="1" thickBot="1" thickTop="1">
      <c r="A11" s="57" t="s">
        <v>490</v>
      </c>
      <c r="B11" s="58" t="s">
        <v>1</v>
      </c>
      <c r="C11" s="59"/>
      <c r="D11" s="73" t="s">
        <v>42</v>
      </c>
      <c r="E11" s="73" t="s">
        <v>43</v>
      </c>
      <c r="F11" s="73" t="s">
        <v>37</v>
      </c>
      <c r="G11" s="377" t="s">
        <v>38</v>
      </c>
      <c r="H11" s="378"/>
      <c r="I11" s="378"/>
      <c r="J11" s="378"/>
      <c r="K11" s="378"/>
      <c r="L11" s="378"/>
      <c r="M11" s="378"/>
      <c r="N11" s="378"/>
      <c r="O11" s="379"/>
      <c r="P11" s="73" t="s">
        <v>37</v>
      </c>
    </row>
    <row r="12" spans="1:16" s="27" customFormat="1" ht="19.5" customHeight="1" thickBot="1" thickTop="1">
      <c r="A12" s="31"/>
      <c r="B12" s="32"/>
      <c r="C12" s="80"/>
      <c r="D12" s="75"/>
      <c r="E12" s="75"/>
      <c r="F12" s="75"/>
      <c r="G12" s="119">
        <v>1</v>
      </c>
      <c r="H12" s="119">
        <v>2</v>
      </c>
      <c r="I12" s="119">
        <v>3</v>
      </c>
      <c r="J12" s="120">
        <v>4</v>
      </c>
      <c r="K12" s="120">
        <v>5</v>
      </c>
      <c r="L12" s="120">
        <v>6</v>
      </c>
      <c r="M12" s="120">
        <v>7</v>
      </c>
      <c r="N12" s="120">
        <v>8</v>
      </c>
      <c r="O12" s="120">
        <v>9</v>
      </c>
      <c r="P12" s="122"/>
    </row>
    <row r="13" spans="1:16" s="27" customFormat="1" ht="19.5" customHeight="1">
      <c r="A13" s="33" t="s">
        <v>5</v>
      </c>
      <c r="B13" s="34" t="s">
        <v>6</v>
      </c>
      <c r="C13" s="61"/>
      <c r="D13" s="39"/>
      <c r="E13" s="39"/>
      <c r="F13" s="36"/>
      <c r="G13" s="7"/>
      <c r="H13" s="69" t="s">
        <v>7</v>
      </c>
      <c r="I13" s="69" t="s">
        <v>7</v>
      </c>
      <c r="J13" s="121"/>
      <c r="K13" s="121"/>
      <c r="L13" s="121"/>
      <c r="M13" s="121"/>
      <c r="N13" s="121"/>
      <c r="O13" s="121"/>
      <c r="P13" s="105"/>
    </row>
    <row r="14" spans="1:16" s="27" customFormat="1" ht="19.5" customHeight="1">
      <c r="A14" s="8" t="s">
        <v>8</v>
      </c>
      <c r="B14" s="9" t="str">
        <f>Planilha!B13</f>
        <v>Placas de obra em chapa galvanizada nº 22 de 200x250cm</v>
      </c>
      <c r="C14" s="7">
        <v>1</v>
      </c>
      <c r="D14" s="69">
        <f>Planilha!E13</f>
        <v>0</v>
      </c>
      <c r="E14" s="69">
        <f>Planilha!F13</f>
        <v>0</v>
      </c>
      <c r="F14" s="69">
        <f>Planilha!G13*(1+Planilha!H13)</f>
        <v>0</v>
      </c>
      <c r="G14" s="475"/>
      <c r="H14" s="475"/>
      <c r="I14" s="475"/>
      <c r="J14" s="476"/>
      <c r="K14" s="476"/>
      <c r="L14" s="476"/>
      <c r="M14" s="476"/>
      <c r="N14" s="476"/>
      <c r="O14" s="476"/>
      <c r="P14" s="97">
        <f aca="true" t="shared" si="0" ref="P14:P21">O14+N14+M14+L14+K14+J14+I14+H14+G14</f>
        <v>0</v>
      </c>
    </row>
    <row r="15" spans="1:16" s="27" customFormat="1" ht="19.5" customHeight="1">
      <c r="A15" s="8" t="s">
        <v>9</v>
      </c>
      <c r="B15" s="9" t="str">
        <f>Planilha!B14</f>
        <v>Limpeza do terreno</v>
      </c>
      <c r="C15" s="7">
        <v>60</v>
      </c>
      <c r="D15" s="69">
        <f>Planilha!E14</f>
        <v>0</v>
      </c>
      <c r="E15" s="69">
        <f>Planilha!F14</f>
        <v>0</v>
      </c>
      <c r="F15" s="69">
        <f>Planilha!G14*(1+Planilha!H14)</f>
        <v>0</v>
      </c>
      <c r="G15" s="475"/>
      <c r="H15" s="475"/>
      <c r="I15" s="475"/>
      <c r="J15" s="476"/>
      <c r="K15" s="476"/>
      <c r="L15" s="476"/>
      <c r="M15" s="476"/>
      <c r="N15" s="476"/>
      <c r="O15" s="476"/>
      <c r="P15" s="97">
        <f t="shared" si="0"/>
        <v>0</v>
      </c>
    </row>
    <row r="16" spans="1:16" s="27" customFormat="1" ht="19.5" customHeight="1">
      <c r="A16" s="8" t="s">
        <v>10</v>
      </c>
      <c r="B16" s="9" t="str">
        <f>Planilha!B15</f>
        <v>Remoção de Entulho (Ver Especificações Técnicas )</v>
      </c>
      <c r="C16" s="7">
        <v>1000</v>
      </c>
      <c r="D16" s="69">
        <f>Planilha!E15</f>
        <v>0</v>
      </c>
      <c r="E16" s="69">
        <f>Planilha!F15</f>
        <v>0</v>
      </c>
      <c r="F16" s="69">
        <f>Planilha!G15*(1+Planilha!H15)</f>
        <v>0</v>
      </c>
      <c r="G16" s="475"/>
      <c r="H16" s="475"/>
      <c r="I16" s="475"/>
      <c r="J16" s="476"/>
      <c r="K16" s="476"/>
      <c r="L16" s="476"/>
      <c r="M16" s="476"/>
      <c r="N16" s="476"/>
      <c r="O16" s="476"/>
      <c r="P16" s="97">
        <f t="shared" si="0"/>
        <v>0</v>
      </c>
    </row>
    <row r="17" spans="1:16" s="27" customFormat="1" ht="19.5" customHeight="1">
      <c r="A17" s="8" t="s">
        <v>11</v>
      </c>
      <c r="B17" s="9" t="str">
        <f>Planilha!B16</f>
        <v>Inst.de Cant. (escritórios, depósito,vastiários, refeitório e sanitários, etc.) conforme NR18 </v>
      </c>
      <c r="C17" s="7">
        <v>1400</v>
      </c>
      <c r="D17" s="69">
        <f>Planilha!E16</f>
        <v>0</v>
      </c>
      <c r="E17" s="69">
        <f>Planilha!F16</f>
        <v>0</v>
      </c>
      <c r="F17" s="69">
        <f>Planilha!G16*(1+Planilha!H16)</f>
        <v>0</v>
      </c>
      <c r="G17" s="475"/>
      <c r="H17" s="475"/>
      <c r="I17" s="475"/>
      <c r="J17" s="476"/>
      <c r="K17" s="476"/>
      <c r="L17" s="476"/>
      <c r="M17" s="476"/>
      <c r="N17" s="476"/>
      <c r="O17" s="476"/>
      <c r="P17" s="97">
        <f t="shared" si="0"/>
        <v>0</v>
      </c>
    </row>
    <row r="18" spans="1:16" s="27" customFormat="1" ht="19.5" customHeight="1">
      <c r="A18" s="8" t="s">
        <v>0</v>
      </c>
      <c r="B18" s="9" t="str">
        <f>Planilha!B17</f>
        <v>Projeto executivo de terraplangem</v>
      </c>
      <c r="C18" s="7">
        <v>30</v>
      </c>
      <c r="D18" s="69">
        <f>Planilha!E17</f>
        <v>0</v>
      </c>
      <c r="E18" s="69">
        <f>Planilha!F17</f>
        <v>0</v>
      </c>
      <c r="F18" s="69">
        <f>Planilha!G17*(1+Planilha!H17)</f>
        <v>0</v>
      </c>
      <c r="G18" s="475"/>
      <c r="H18" s="475"/>
      <c r="I18" s="475"/>
      <c r="J18" s="476"/>
      <c r="K18" s="476"/>
      <c r="L18" s="476"/>
      <c r="M18" s="476"/>
      <c r="N18" s="476"/>
      <c r="O18" s="476"/>
      <c r="P18" s="97">
        <f t="shared" si="0"/>
        <v>0</v>
      </c>
    </row>
    <row r="19" spans="1:16" s="27" customFormat="1" ht="19.5" customHeight="1">
      <c r="A19" s="8" t="s">
        <v>50</v>
      </c>
      <c r="B19" s="9" t="str">
        <f>Planilha!B18</f>
        <v>Movimentação de Terra                Aterro</v>
      </c>
      <c r="C19" s="7"/>
      <c r="D19" s="69">
        <f>Planilha!E18</f>
        <v>0</v>
      </c>
      <c r="E19" s="69">
        <f>Planilha!F18</f>
        <v>0</v>
      </c>
      <c r="F19" s="69">
        <f>Planilha!G18*(1+Planilha!H18)</f>
        <v>0</v>
      </c>
      <c r="G19" s="475"/>
      <c r="H19" s="475"/>
      <c r="I19" s="475"/>
      <c r="J19" s="476"/>
      <c r="K19" s="476"/>
      <c r="L19" s="476"/>
      <c r="M19" s="476"/>
      <c r="N19" s="476"/>
      <c r="O19" s="476"/>
      <c r="P19" s="97">
        <f t="shared" si="0"/>
        <v>0</v>
      </c>
    </row>
    <row r="20" spans="1:16" s="27" customFormat="1" ht="19.5" customHeight="1">
      <c r="A20" s="8" t="s">
        <v>51</v>
      </c>
      <c r="B20" s="9" t="str">
        <f>Planilha!B19</f>
        <v>                                                       Compactação</v>
      </c>
      <c r="C20" s="7"/>
      <c r="D20" s="69">
        <f>Planilha!E19</f>
        <v>0</v>
      </c>
      <c r="E20" s="69">
        <f>Planilha!F19</f>
        <v>0</v>
      </c>
      <c r="F20" s="69">
        <f>Planilha!G19*(1+Planilha!H19)</f>
        <v>0</v>
      </c>
      <c r="G20" s="475"/>
      <c r="H20" s="475"/>
      <c r="I20" s="475"/>
      <c r="J20" s="476"/>
      <c r="K20" s="476"/>
      <c r="L20" s="476"/>
      <c r="M20" s="476"/>
      <c r="N20" s="476"/>
      <c r="O20" s="476"/>
      <c r="P20" s="97">
        <f t="shared" si="0"/>
        <v>0</v>
      </c>
    </row>
    <row r="21" spans="1:16" s="26" customFormat="1" ht="19.5" customHeight="1">
      <c r="A21" s="88"/>
      <c r="B21" s="89" t="s">
        <v>12</v>
      </c>
      <c r="C21" s="17"/>
      <c r="D21" s="70">
        <f>SUMPRODUCT(Planilha!D13:D19,Planilha!E13:E19,(1+Planilha!H13:H19))</f>
        <v>0</v>
      </c>
      <c r="E21" s="70">
        <f>SUMPRODUCT(Planilha!D13:D19,Planilha!F13:F19,(1+Planilha!H13:H19))</f>
        <v>0</v>
      </c>
      <c r="F21" s="70">
        <f>SUM(F14:F20)</f>
        <v>0</v>
      </c>
      <c r="G21" s="70">
        <f>SUMPRODUCT(G14:G20,F14:F20)</f>
        <v>0</v>
      </c>
      <c r="H21" s="70">
        <f>SUMPRODUCT(H14:H20,F14:F20)</f>
        <v>0</v>
      </c>
      <c r="I21" s="70">
        <f>SUMPRODUCT(I14:I20,F14:F20)</f>
        <v>0</v>
      </c>
      <c r="J21" s="79">
        <f>SUMPRODUCT(J14:J20,F14:F20)</f>
        <v>0</v>
      </c>
      <c r="K21" s="79">
        <f>SUMPRODUCT(K14:K20,F14:F20)</f>
        <v>0</v>
      </c>
      <c r="L21" s="79">
        <f>SUMPRODUCT(L14:L20,F14:F20)</f>
        <v>0</v>
      </c>
      <c r="M21" s="79">
        <f>SUMPRODUCT(M14:M20,F14:F20)</f>
        <v>0</v>
      </c>
      <c r="N21" s="79">
        <f>SUMPRODUCT(N14:N20,F14:F20)</f>
        <v>0</v>
      </c>
      <c r="O21" s="79">
        <f>SUMPRODUCT(O14:O20)</f>
        <v>0</v>
      </c>
      <c r="P21" s="90">
        <f t="shared" si="0"/>
        <v>0</v>
      </c>
    </row>
    <row r="22" spans="1:16" s="27" customFormat="1" ht="19.5" customHeight="1">
      <c r="A22" s="37"/>
      <c r="B22" s="38"/>
      <c r="C22" s="35"/>
      <c r="D22" s="36"/>
      <c r="E22" s="36"/>
      <c r="F22" s="36"/>
      <c r="G22" s="7"/>
      <c r="H22" s="69"/>
      <c r="I22" s="69"/>
      <c r="J22" s="71"/>
      <c r="K22" s="71"/>
      <c r="L22" s="71"/>
      <c r="M22" s="71"/>
      <c r="N22" s="71"/>
      <c r="O22" s="71"/>
      <c r="P22" s="90"/>
    </row>
    <row r="23" spans="1:16" s="52" customFormat="1" ht="19.5" customHeight="1">
      <c r="A23" s="33" t="s">
        <v>13</v>
      </c>
      <c r="B23" s="34" t="s">
        <v>53</v>
      </c>
      <c r="C23" s="61"/>
      <c r="D23" s="39"/>
      <c r="E23" s="39"/>
      <c r="F23" s="39"/>
      <c r="G23" s="17"/>
      <c r="H23" s="70"/>
      <c r="I23" s="70"/>
      <c r="J23" s="79"/>
      <c r="K23" s="79"/>
      <c r="L23" s="79"/>
      <c r="M23" s="79"/>
      <c r="N23" s="79"/>
      <c r="O23" s="79"/>
      <c r="P23" s="90"/>
    </row>
    <row r="24" spans="1:16" s="27" customFormat="1" ht="19.5" customHeight="1">
      <c r="A24" s="37" t="s">
        <v>15</v>
      </c>
      <c r="B24" s="38" t="str">
        <f>Planilha!B23</f>
        <v>Licenças, taxas e aprovação de planta (Alvará)</v>
      </c>
      <c r="C24" s="35"/>
      <c r="D24" s="36">
        <f>Planilha!E23</f>
        <v>0</v>
      </c>
      <c r="E24" s="36">
        <f>Planilha!F23</f>
        <v>0</v>
      </c>
      <c r="F24" s="69">
        <f>Planilha!G23*(1+Planilha!H23)</f>
        <v>0</v>
      </c>
      <c r="G24" s="475"/>
      <c r="H24" s="475"/>
      <c r="I24" s="475"/>
      <c r="J24" s="475"/>
      <c r="K24" s="475"/>
      <c r="L24" s="475"/>
      <c r="M24" s="475"/>
      <c r="N24" s="475"/>
      <c r="O24" s="475"/>
      <c r="P24" s="97">
        <f aca="true" t="shared" si="1" ref="P24:P29">O24+N24+M24+L24+K24+J24+I24+H24+G24</f>
        <v>0</v>
      </c>
    </row>
    <row r="25" spans="1:16" s="27" customFormat="1" ht="19.5" customHeight="1">
      <c r="A25" s="37" t="s">
        <v>16</v>
      </c>
      <c r="B25" s="38" t="str">
        <f>Planilha!B24</f>
        <v>Gestão da Obra - (Admin. Obra, Risco Eng, Seg. Garantia, Gestão de RH, Seg. Trab., Manut. Equip.)</v>
      </c>
      <c r="C25" s="35"/>
      <c r="D25" s="36">
        <f>Planilha!E24</f>
        <v>0</v>
      </c>
      <c r="E25" s="36">
        <f>Planilha!F24</f>
        <v>0</v>
      </c>
      <c r="F25" s="69">
        <f>Planilha!G24*(1+Planilha!H24)</f>
        <v>0</v>
      </c>
      <c r="G25" s="475"/>
      <c r="H25" s="475"/>
      <c r="I25" s="475"/>
      <c r="J25" s="475"/>
      <c r="K25" s="475"/>
      <c r="L25" s="475"/>
      <c r="M25" s="475"/>
      <c r="N25" s="475"/>
      <c r="O25" s="475"/>
      <c r="P25" s="97">
        <f t="shared" si="1"/>
        <v>0</v>
      </c>
    </row>
    <row r="26" spans="1:16" s="27" customFormat="1" ht="19.5" customHeight="1">
      <c r="A26" s="37" t="s">
        <v>17</v>
      </c>
      <c r="B26" s="38" t="str">
        <f>Planilha!B25</f>
        <v>Engenheiro Civil Residente (4 horas diárias)</v>
      </c>
      <c r="C26" s="35"/>
      <c r="D26" s="36">
        <f>Planilha!E25</f>
        <v>0</v>
      </c>
      <c r="E26" s="36">
        <f>Planilha!F25</f>
        <v>0</v>
      </c>
      <c r="F26" s="69">
        <f>Planilha!G25*(1+Planilha!H25)</f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97">
        <f t="shared" si="1"/>
        <v>0</v>
      </c>
    </row>
    <row r="27" spans="1:16" s="27" customFormat="1" ht="19.5" customHeight="1">
      <c r="A27" s="37" t="s">
        <v>18</v>
      </c>
      <c r="B27" s="38" t="str">
        <f>Planilha!B26</f>
        <v>Encarregado Geral              (8 horas diárias)</v>
      </c>
      <c r="C27" s="35"/>
      <c r="D27" s="36">
        <f>Planilha!E26</f>
        <v>0</v>
      </c>
      <c r="E27" s="36">
        <f>Planilha!F26</f>
        <v>0</v>
      </c>
      <c r="F27" s="69">
        <f>Planilha!G26*(1+Planilha!H26)</f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97">
        <f t="shared" si="1"/>
        <v>0</v>
      </c>
    </row>
    <row r="28" spans="1:16" s="27" customFormat="1" ht="19.5" customHeight="1">
      <c r="A28" s="37" t="s">
        <v>59</v>
      </c>
      <c r="B28" s="38" t="str">
        <f>Planilha!B27</f>
        <v>Material de escritório e limpeza</v>
      </c>
      <c r="C28" s="35"/>
      <c r="D28" s="36">
        <f>Planilha!E27</f>
        <v>0</v>
      </c>
      <c r="E28" s="36">
        <f>Planilha!F27</f>
        <v>0</v>
      </c>
      <c r="F28" s="69">
        <f>Planilha!G27*(1+Planilha!H27)</f>
        <v>0</v>
      </c>
      <c r="G28" s="475"/>
      <c r="H28" s="475"/>
      <c r="I28" s="475"/>
      <c r="J28" s="475"/>
      <c r="K28" s="475"/>
      <c r="L28" s="475"/>
      <c r="M28" s="475"/>
      <c r="N28" s="475"/>
      <c r="O28" s="475"/>
      <c r="P28" s="97">
        <f t="shared" si="1"/>
        <v>0</v>
      </c>
    </row>
    <row r="29" spans="1:16" s="52" customFormat="1" ht="19.5" customHeight="1">
      <c r="A29" s="33"/>
      <c r="B29" s="34" t="s">
        <v>12</v>
      </c>
      <c r="C29" s="61"/>
      <c r="D29" s="39">
        <f>SUMPRODUCT(Planilha!D23:D27,Planilha!E23:E27,(1+Planilha!H23:H27))</f>
        <v>0</v>
      </c>
      <c r="E29" s="39">
        <f>SUMPRODUCT(Planilha!D23:D27,Planilha!F23:F27,(1+Planilha!H23:H27))</f>
        <v>0</v>
      </c>
      <c r="F29" s="39">
        <f>SUM(F24:F28)</f>
        <v>0</v>
      </c>
      <c r="G29" s="70">
        <f>SUMPRODUCT(G24:G28,F24:F28)</f>
        <v>0</v>
      </c>
      <c r="H29" s="70">
        <f>SUMPRODUCT(H24:H28,F24:F28)</f>
        <v>0</v>
      </c>
      <c r="I29" s="70">
        <f>SUMPRODUCT(I24:I28,F24:F28)</f>
        <v>0</v>
      </c>
      <c r="J29" s="79">
        <f>SUMPRODUCT(J24:J28,F24:F28)</f>
        <v>0</v>
      </c>
      <c r="K29" s="79">
        <f>SUMPRODUCT(K24:K28,F24:F28)</f>
        <v>0</v>
      </c>
      <c r="L29" s="79">
        <f>SUMPRODUCT(L24:L28,F24:F28)</f>
        <v>0</v>
      </c>
      <c r="M29" s="79">
        <f>SUMPRODUCT(M24:M28,F24:F28)</f>
        <v>0</v>
      </c>
      <c r="N29" s="79">
        <f>SUMPRODUCT(N24:N28,F24:F28)</f>
        <v>0</v>
      </c>
      <c r="O29" s="79">
        <f>SUMPRODUCT(O24:O28,F24:F28)</f>
        <v>0</v>
      </c>
      <c r="P29" s="90">
        <f t="shared" si="1"/>
        <v>0</v>
      </c>
    </row>
    <row r="30" spans="1:16" s="27" customFormat="1" ht="19.5" customHeight="1">
      <c r="A30" s="37"/>
      <c r="B30" s="38"/>
      <c r="C30" s="35"/>
      <c r="D30" s="36"/>
      <c r="E30" s="36"/>
      <c r="F30" s="36"/>
      <c r="G30" s="7"/>
      <c r="H30" s="69"/>
      <c r="I30" s="69"/>
      <c r="J30" s="71"/>
      <c r="K30" s="71"/>
      <c r="L30" s="71"/>
      <c r="M30" s="71"/>
      <c r="N30" s="71"/>
      <c r="O30" s="71"/>
      <c r="P30" s="90"/>
    </row>
    <row r="31" spans="1:16" s="27" customFormat="1" ht="19.5" customHeight="1">
      <c r="A31" s="33" t="s">
        <v>20</v>
      </c>
      <c r="B31" s="34" t="s">
        <v>14</v>
      </c>
      <c r="C31" s="61"/>
      <c r="D31" s="39"/>
      <c r="E31" s="39"/>
      <c r="F31" s="36"/>
      <c r="G31" s="7"/>
      <c r="H31" s="69"/>
      <c r="I31" s="69"/>
      <c r="J31" s="71"/>
      <c r="K31" s="71"/>
      <c r="L31" s="71"/>
      <c r="M31" s="71"/>
      <c r="N31" s="71"/>
      <c r="O31" s="71"/>
      <c r="P31" s="90"/>
    </row>
    <row r="32" spans="1:16" s="27" customFormat="1" ht="19.5" customHeight="1">
      <c r="A32" s="8" t="s">
        <v>22</v>
      </c>
      <c r="B32" s="9" t="str">
        <f>Planilha!B31</f>
        <v>Escavação mecânica de estacas     Ø = 25cm (trado helicoidal)</v>
      </c>
      <c r="C32" s="7">
        <v>23</v>
      </c>
      <c r="D32" s="71">
        <f>Planilha!E31</f>
        <v>0</v>
      </c>
      <c r="E32" s="71">
        <f>Planilha!F31</f>
        <v>0</v>
      </c>
      <c r="F32" s="69">
        <f>Planilha!G31*(1+Planilha!H31)</f>
        <v>0</v>
      </c>
      <c r="G32" s="476"/>
      <c r="H32" s="476"/>
      <c r="I32" s="476"/>
      <c r="J32" s="476"/>
      <c r="K32" s="476"/>
      <c r="L32" s="476"/>
      <c r="M32" s="476"/>
      <c r="N32" s="476"/>
      <c r="O32" s="476"/>
      <c r="P32" s="97">
        <f aca="true" t="shared" si="2" ref="P32:P47">O32+N32+M32+L32+K32+J32+I32+H32+G32</f>
        <v>0</v>
      </c>
    </row>
    <row r="33" spans="1:16" s="27" customFormat="1" ht="19.5" customHeight="1">
      <c r="A33" s="8" t="s">
        <v>23</v>
      </c>
      <c r="B33" s="9" t="str">
        <f>Planilha!B32</f>
        <v>Escavação mecânica de estacas     Ø = 30cm (trado helicoidal)</v>
      </c>
      <c r="C33" s="7">
        <v>14</v>
      </c>
      <c r="D33" s="71">
        <f>Planilha!E32</f>
        <v>0</v>
      </c>
      <c r="E33" s="71">
        <f>Planilha!F32</f>
        <v>0</v>
      </c>
      <c r="F33" s="69">
        <f>Planilha!G32*(1+Planilha!H32)</f>
        <v>0</v>
      </c>
      <c r="G33" s="476"/>
      <c r="H33" s="476"/>
      <c r="I33" s="476"/>
      <c r="J33" s="476"/>
      <c r="K33" s="476"/>
      <c r="L33" s="476"/>
      <c r="M33" s="476"/>
      <c r="N33" s="476"/>
      <c r="O33" s="476"/>
      <c r="P33" s="97">
        <f t="shared" si="2"/>
        <v>0</v>
      </c>
    </row>
    <row r="34" spans="1:16" s="27" customFormat="1" ht="19.5" customHeight="1">
      <c r="A34" s="8" t="s">
        <v>24</v>
      </c>
      <c r="B34" s="9" t="str">
        <f>Planilha!B33</f>
        <v>Escavação manual, reaterro e compactação de blocos</v>
      </c>
      <c r="C34" s="7">
        <v>63</v>
      </c>
      <c r="D34" s="71">
        <f>Planilha!E33</f>
        <v>0</v>
      </c>
      <c r="E34" s="71">
        <f>Planilha!F33</f>
        <v>0</v>
      </c>
      <c r="F34" s="69">
        <f>Planilha!G33*(1+Planilha!H33)</f>
        <v>0</v>
      </c>
      <c r="G34" s="476"/>
      <c r="H34" s="476"/>
      <c r="I34" s="476"/>
      <c r="J34" s="476"/>
      <c r="K34" s="476"/>
      <c r="L34" s="476"/>
      <c r="M34" s="476"/>
      <c r="N34" s="476"/>
      <c r="O34" s="476"/>
      <c r="P34" s="97">
        <f t="shared" si="2"/>
        <v>0</v>
      </c>
    </row>
    <row r="35" spans="1:16" s="27" customFormat="1" ht="19.5" customHeight="1">
      <c r="A35" s="8" t="s">
        <v>25</v>
      </c>
      <c r="B35" s="9" t="str">
        <f>Planilha!B34</f>
        <v>Escavação manual, reaterro e compactaçãode baldrames</v>
      </c>
      <c r="C35" s="7">
        <v>1113</v>
      </c>
      <c r="D35" s="71">
        <f>Planilha!E34</f>
        <v>0</v>
      </c>
      <c r="E35" s="71">
        <f>Planilha!F34</f>
        <v>0</v>
      </c>
      <c r="F35" s="69">
        <f>Planilha!G34*(1+Planilha!H34)</f>
        <v>0</v>
      </c>
      <c r="G35" s="476"/>
      <c r="H35" s="476"/>
      <c r="I35" s="476"/>
      <c r="J35" s="476"/>
      <c r="K35" s="476"/>
      <c r="L35" s="476"/>
      <c r="M35" s="476"/>
      <c r="N35" s="476"/>
      <c r="O35" s="476"/>
      <c r="P35" s="97">
        <f t="shared" si="2"/>
        <v>0</v>
      </c>
    </row>
    <row r="36" spans="1:16" s="27" customFormat="1" ht="19.5" customHeight="1">
      <c r="A36" s="8" t="s">
        <v>32</v>
      </c>
      <c r="B36" s="9" t="str">
        <f>Planilha!B35</f>
        <v>Estacas  Ø = 25cm               aço +arame recozido nº 18</v>
      </c>
      <c r="C36" s="7">
        <v>14</v>
      </c>
      <c r="D36" s="71">
        <f>Planilha!E35</f>
        <v>0</v>
      </c>
      <c r="E36" s="71">
        <f>Planilha!F35</f>
        <v>0</v>
      </c>
      <c r="F36" s="69">
        <f>Planilha!G35*(1+Planilha!H35)</f>
        <v>0</v>
      </c>
      <c r="G36" s="476"/>
      <c r="H36" s="476"/>
      <c r="I36" s="476"/>
      <c r="J36" s="476"/>
      <c r="K36" s="476"/>
      <c r="L36" s="476"/>
      <c r="M36" s="476"/>
      <c r="N36" s="476"/>
      <c r="O36" s="476"/>
      <c r="P36" s="97">
        <f t="shared" si="2"/>
        <v>0</v>
      </c>
    </row>
    <row r="37" spans="1:16" s="27" customFormat="1" ht="19.5" customHeight="1">
      <c r="A37" s="8" t="s">
        <v>62</v>
      </c>
      <c r="B37" s="9" t="str">
        <f>Planilha!B36</f>
        <v>                                             concreto          fck = 20Mpa</v>
      </c>
      <c r="C37" s="7">
        <v>301</v>
      </c>
      <c r="D37" s="71">
        <f>Planilha!E36</f>
        <v>0</v>
      </c>
      <c r="E37" s="71">
        <f>Planilha!F36</f>
        <v>0</v>
      </c>
      <c r="F37" s="69">
        <f>Planilha!G36*(1+Planilha!H36)</f>
        <v>0</v>
      </c>
      <c r="G37" s="476"/>
      <c r="H37" s="476"/>
      <c r="I37" s="476"/>
      <c r="J37" s="476"/>
      <c r="K37" s="476"/>
      <c r="L37" s="476"/>
      <c r="M37" s="476"/>
      <c r="N37" s="476"/>
      <c r="O37" s="476"/>
      <c r="P37" s="97">
        <f t="shared" si="2"/>
        <v>0</v>
      </c>
    </row>
    <row r="38" spans="1:16" s="27" customFormat="1" ht="19.5" customHeight="1">
      <c r="A38" s="8" t="s">
        <v>64</v>
      </c>
      <c r="B38" s="9" t="str">
        <f>Planilha!B37</f>
        <v>Estacas  Ø = 30cm               aço +arame recozido nº 18</v>
      </c>
      <c r="C38" s="7">
        <v>1792</v>
      </c>
      <c r="D38" s="71">
        <f>Planilha!E37</f>
        <v>0</v>
      </c>
      <c r="E38" s="71">
        <f>Planilha!F37</f>
        <v>0</v>
      </c>
      <c r="F38" s="69">
        <f>Planilha!G37*(1+Planilha!H37)</f>
        <v>0</v>
      </c>
      <c r="G38" s="476"/>
      <c r="H38" s="476"/>
      <c r="I38" s="476"/>
      <c r="J38" s="476"/>
      <c r="K38" s="476"/>
      <c r="L38" s="476"/>
      <c r="M38" s="476"/>
      <c r="N38" s="476"/>
      <c r="O38" s="476"/>
      <c r="P38" s="97">
        <f t="shared" si="2"/>
        <v>0</v>
      </c>
    </row>
    <row r="39" spans="1:16" s="27" customFormat="1" ht="19.5" customHeight="1">
      <c r="A39" s="8" t="s">
        <v>66</v>
      </c>
      <c r="B39" s="9" t="str">
        <f>Planilha!B38</f>
        <v>                                             concreto          fck = 20Mpa</v>
      </c>
      <c r="C39" s="12">
        <v>23</v>
      </c>
      <c r="D39" s="71">
        <f>Planilha!E38</f>
        <v>0</v>
      </c>
      <c r="E39" s="71">
        <f>Planilha!F38</f>
        <v>0</v>
      </c>
      <c r="F39" s="69">
        <f>Planilha!G38*(1+Planilha!H38)</f>
        <v>0</v>
      </c>
      <c r="G39" s="476"/>
      <c r="H39" s="476"/>
      <c r="I39" s="476"/>
      <c r="J39" s="476"/>
      <c r="K39" s="476"/>
      <c r="L39" s="476"/>
      <c r="M39" s="476"/>
      <c r="N39" s="476"/>
      <c r="O39" s="476"/>
      <c r="P39" s="97">
        <f t="shared" si="2"/>
        <v>0</v>
      </c>
    </row>
    <row r="40" spans="1:16" s="27" customFormat="1" ht="19.5" customHeight="1">
      <c r="A40" s="8" t="s">
        <v>67</v>
      </c>
      <c r="B40" s="9" t="str">
        <f>Planilha!B39</f>
        <v>Blocos                                  formas em chapa resinada + sarrafo+prego 18x30</v>
      </c>
      <c r="C40" s="16"/>
      <c r="D40" s="71">
        <f>Planilha!E39</f>
        <v>0</v>
      </c>
      <c r="E40" s="71">
        <f>Planilha!F39</f>
        <v>0</v>
      </c>
      <c r="F40" s="69">
        <f>Planilha!G39*(1+Planilha!H39)</f>
        <v>0</v>
      </c>
      <c r="G40" s="476"/>
      <c r="H40" s="476"/>
      <c r="I40" s="476"/>
      <c r="J40" s="476"/>
      <c r="K40" s="476"/>
      <c r="L40" s="476"/>
      <c r="M40" s="476"/>
      <c r="N40" s="476"/>
      <c r="O40" s="476"/>
      <c r="P40" s="97">
        <f t="shared" si="2"/>
        <v>0</v>
      </c>
    </row>
    <row r="41" spans="1:16" s="27" customFormat="1" ht="19.5" customHeight="1">
      <c r="A41" s="8" t="s">
        <v>68</v>
      </c>
      <c r="B41" s="9" t="str">
        <f>Planilha!B40</f>
        <v>                                            aço +arame recozido nº 18</v>
      </c>
      <c r="C41" s="16"/>
      <c r="D41" s="71">
        <f>Planilha!E40</f>
        <v>0</v>
      </c>
      <c r="E41" s="71">
        <f>Planilha!F40</f>
        <v>0</v>
      </c>
      <c r="F41" s="69">
        <f>Planilha!G40*(1+Planilha!H40)</f>
        <v>0</v>
      </c>
      <c r="G41" s="476"/>
      <c r="H41" s="476"/>
      <c r="I41" s="476"/>
      <c r="J41" s="476"/>
      <c r="K41" s="476"/>
      <c r="L41" s="476"/>
      <c r="M41" s="476"/>
      <c r="N41" s="476"/>
      <c r="O41" s="476"/>
      <c r="P41" s="97">
        <f t="shared" si="2"/>
        <v>0</v>
      </c>
    </row>
    <row r="42" spans="1:16" s="27" customFormat="1" ht="19.5" customHeight="1">
      <c r="A42" s="8" t="s">
        <v>70</v>
      </c>
      <c r="B42" s="9" t="str">
        <f>Planilha!B41</f>
        <v>                                            concreto         fck = 25Mpa</v>
      </c>
      <c r="C42" s="16"/>
      <c r="D42" s="71">
        <f>Planilha!E41</f>
        <v>0</v>
      </c>
      <c r="E42" s="71">
        <f>Planilha!F41</f>
        <v>0</v>
      </c>
      <c r="F42" s="69">
        <f>Planilha!G41*(1+Planilha!H41)</f>
        <v>0</v>
      </c>
      <c r="G42" s="476"/>
      <c r="H42" s="476"/>
      <c r="I42" s="476"/>
      <c r="J42" s="476"/>
      <c r="K42" s="476"/>
      <c r="L42" s="476"/>
      <c r="M42" s="476"/>
      <c r="N42" s="476"/>
      <c r="O42" s="476"/>
      <c r="P42" s="97">
        <f t="shared" si="2"/>
        <v>0</v>
      </c>
    </row>
    <row r="43" spans="1:16" s="27" customFormat="1" ht="19.5" customHeight="1">
      <c r="A43" s="8" t="s">
        <v>72</v>
      </c>
      <c r="B43" s="9" t="str">
        <f>Planilha!B42</f>
        <v>Vigas Baldrames                  formas em chapa resinada + sarrafo+prego 18x30</v>
      </c>
      <c r="C43" s="16"/>
      <c r="D43" s="71">
        <f>Planilha!E42</f>
        <v>0</v>
      </c>
      <c r="E43" s="71">
        <f>Planilha!F42</f>
        <v>0</v>
      </c>
      <c r="F43" s="69">
        <f>Planilha!G42*(1+Planilha!H42)</f>
        <v>0</v>
      </c>
      <c r="G43" s="476"/>
      <c r="H43" s="476"/>
      <c r="I43" s="476"/>
      <c r="J43" s="476"/>
      <c r="K43" s="476"/>
      <c r="L43" s="476"/>
      <c r="M43" s="476"/>
      <c r="N43" s="476"/>
      <c r="O43" s="476"/>
      <c r="P43" s="97">
        <f t="shared" si="2"/>
        <v>0</v>
      </c>
    </row>
    <row r="44" spans="1:16" s="27" customFormat="1" ht="19.5" customHeight="1">
      <c r="A44" s="8" t="s">
        <v>74</v>
      </c>
      <c r="B44" s="9" t="str">
        <f>Planilha!B43</f>
        <v>                                            aço +arame recozido nº 18</v>
      </c>
      <c r="C44" s="16"/>
      <c r="D44" s="71">
        <f>Planilha!E43</f>
        <v>0</v>
      </c>
      <c r="E44" s="71">
        <f>Planilha!F43</f>
        <v>0</v>
      </c>
      <c r="F44" s="69">
        <f>Planilha!G43*(1+Planilha!H43)</f>
        <v>0</v>
      </c>
      <c r="G44" s="476"/>
      <c r="H44" s="476"/>
      <c r="I44" s="476"/>
      <c r="J44" s="476"/>
      <c r="K44" s="476"/>
      <c r="L44" s="476"/>
      <c r="M44" s="476"/>
      <c r="N44" s="476"/>
      <c r="O44" s="476"/>
      <c r="P44" s="97">
        <f t="shared" si="2"/>
        <v>0</v>
      </c>
    </row>
    <row r="45" spans="1:16" s="27" customFormat="1" ht="19.5" customHeight="1" thickBot="1">
      <c r="A45" s="306" t="s">
        <v>76</v>
      </c>
      <c r="B45" s="335" t="str">
        <f>Planilha!B44</f>
        <v>                                            concreto         fck = 25Mpa</v>
      </c>
      <c r="C45" s="19"/>
      <c r="D45" s="72">
        <f>Planilha!E44</f>
        <v>0</v>
      </c>
      <c r="E45" s="72">
        <f>Planilha!F44</f>
        <v>0</v>
      </c>
      <c r="F45" s="72">
        <f>Planilha!G44*(1+Planilha!H44)</f>
        <v>0</v>
      </c>
      <c r="G45" s="477"/>
      <c r="H45" s="477"/>
      <c r="I45" s="477"/>
      <c r="J45" s="477"/>
      <c r="K45" s="477"/>
      <c r="L45" s="477"/>
      <c r="M45" s="477"/>
      <c r="N45" s="477"/>
      <c r="O45" s="477"/>
      <c r="P45" s="336">
        <f t="shared" si="2"/>
        <v>0</v>
      </c>
    </row>
    <row r="46" spans="1:16" s="27" customFormat="1" ht="19.5" customHeight="1" thickTop="1">
      <c r="A46" s="312" t="s">
        <v>77</v>
      </c>
      <c r="B46" s="337" t="str">
        <f>Planilha!B45</f>
        <v>Concreto magro p/ fundo de blocos e baldrames   fck = 8Mpa </v>
      </c>
      <c r="C46" s="338"/>
      <c r="D46" s="339">
        <f>Planilha!E45</f>
        <v>0</v>
      </c>
      <c r="E46" s="339">
        <f>Planilha!F45</f>
        <v>0</v>
      </c>
      <c r="F46" s="339">
        <f>Planilha!G45*(1+Planilha!H45)</f>
        <v>0</v>
      </c>
      <c r="G46" s="478"/>
      <c r="H46" s="478"/>
      <c r="I46" s="478"/>
      <c r="J46" s="478"/>
      <c r="K46" s="478"/>
      <c r="L46" s="478"/>
      <c r="M46" s="478"/>
      <c r="N46" s="478"/>
      <c r="O46" s="478"/>
      <c r="P46" s="340">
        <f t="shared" si="2"/>
        <v>0</v>
      </c>
    </row>
    <row r="47" spans="1:16" s="27" customFormat="1" ht="19.5" customHeight="1">
      <c r="A47" s="353" t="s">
        <v>530</v>
      </c>
      <c r="B47" s="9" t="str">
        <f>Planilha!B46</f>
        <v>Impermeabilização de vigas baldrames e marquises</v>
      </c>
      <c r="C47" s="354"/>
      <c r="D47" s="71">
        <f>Planilha!E46</f>
        <v>0</v>
      </c>
      <c r="E47" s="71">
        <f>Planilha!F46</f>
        <v>0</v>
      </c>
      <c r="F47" s="69">
        <f>Planilha!G46*(1+Planilha!H46)</f>
        <v>0</v>
      </c>
      <c r="G47" s="479"/>
      <c r="H47" s="479"/>
      <c r="I47" s="479"/>
      <c r="J47" s="480"/>
      <c r="K47" s="480"/>
      <c r="L47" s="480"/>
      <c r="M47" s="480"/>
      <c r="N47" s="480"/>
      <c r="O47" s="480"/>
      <c r="P47" s="300">
        <f t="shared" si="2"/>
        <v>0</v>
      </c>
    </row>
    <row r="48" spans="1:16" s="26" customFormat="1" ht="19.5" customHeight="1">
      <c r="A48" s="91"/>
      <c r="B48" s="92" t="s">
        <v>12</v>
      </c>
      <c r="C48" s="93"/>
      <c r="D48" s="94">
        <f>SUMPRODUCT(Planilha!D31:D46,Planilha!E31:E46,(1+Planilha!H31:H46))</f>
        <v>0</v>
      </c>
      <c r="E48" s="94">
        <f>SUMPRODUCT(Planilha!D31:D46,Planilha!F31:F46,(1+Planilha!H31:H46))</f>
        <v>0</v>
      </c>
      <c r="F48" s="94">
        <f>SUM(F32:F47)</f>
        <v>0</v>
      </c>
      <c r="G48" s="94">
        <f>SUMPRODUCT(G32:G47,F32:F47)</f>
        <v>0</v>
      </c>
      <c r="H48" s="94">
        <f>SUMPRODUCT(H32:H47,F32:F47)</f>
        <v>0</v>
      </c>
      <c r="I48" s="94">
        <f>SUMPRODUCT(I32:I47,F32:F47)</f>
        <v>0</v>
      </c>
      <c r="J48" s="79">
        <f>SUMPRODUCT(J32:J47,F32:F47)</f>
        <v>0</v>
      </c>
      <c r="K48" s="79">
        <f>SUMPRODUCT(K32:K47,F32:F47)</f>
        <v>0</v>
      </c>
      <c r="L48" s="79">
        <f>SUMPRODUCT(L32:L47,F32:F47)</f>
        <v>0</v>
      </c>
      <c r="M48" s="79">
        <f>SUMPRODUCT(M32:M47,F32:F47)</f>
        <v>0</v>
      </c>
      <c r="N48" s="79">
        <f>SUMPRODUCT(N32:N47,F32:F47)</f>
        <v>0</v>
      </c>
      <c r="O48" s="79">
        <f>SUMPRODUCT(O32:O47,F32:F47)</f>
        <v>0</v>
      </c>
      <c r="P48" s="90">
        <f>O48+N48+M48+L48+K48+J48+I48+H48+G48</f>
        <v>0</v>
      </c>
    </row>
    <row r="49" spans="1:16" s="27" customFormat="1" ht="19.5" customHeight="1">
      <c r="A49" s="42"/>
      <c r="B49" s="43"/>
      <c r="C49" s="67"/>
      <c r="D49" s="44"/>
      <c r="E49" s="44"/>
      <c r="F49" s="44"/>
      <c r="G49" s="94"/>
      <c r="H49" s="94"/>
      <c r="I49" s="94"/>
      <c r="J49" s="115"/>
      <c r="K49" s="115"/>
      <c r="L49" s="115"/>
      <c r="M49" s="115"/>
      <c r="N49" s="115"/>
      <c r="O49" s="115"/>
      <c r="P49" s="95"/>
    </row>
    <row r="50" spans="1:16" s="27" customFormat="1" ht="19.5" customHeight="1">
      <c r="A50" s="45" t="s">
        <v>26</v>
      </c>
      <c r="B50" s="48" t="s">
        <v>21</v>
      </c>
      <c r="C50" s="47"/>
      <c r="D50" s="40"/>
      <c r="E50" s="40"/>
      <c r="F50" s="46"/>
      <c r="G50" s="12"/>
      <c r="H50" s="71"/>
      <c r="I50" s="71"/>
      <c r="J50" s="116"/>
      <c r="K50" s="116"/>
      <c r="L50" s="116"/>
      <c r="M50" s="116"/>
      <c r="N50" s="116"/>
      <c r="O50" s="116"/>
      <c r="P50" s="90"/>
    </row>
    <row r="51" spans="1:16" s="27" customFormat="1" ht="19.5" customHeight="1">
      <c r="A51" s="10" t="s">
        <v>36</v>
      </c>
      <c r="B51" s="14" t="str">
        <f>Planilha!B50</f>
        <v>Pilares                                  formas em chapa resinada + sarrafo+prego 18x30</v>
      </c>
      <c r="C51" s="12">
        <v>334</v>
      </c>
      <c r="D51" s="71">
        <f>Planilha!E50</f>
        <v>0</v>
      </c>
      <c r="E51" s="71">
        <f>Planilha!F50</f>
        <v>0</v>
      </c>
      <c r="F51" s="69">
        <f>Planilha!G50*(1+Planilha!H50)</f>
        <v>0</v>
      </c>
      <c r="G51" s="476"/>
      <c r="H51" s="476"/>
      <c r="I51" s="476"/>
      <c r="J51" s="476"/>
      <c r="K51" s="476"/>
      <c r="L51" s="476"/>
      <c r="M51" s="476"/>
      <c r="N51" s="476"/>
      <c r="O51" s="476"/>
      <c r="P51" s="97">
        <f aca="true" t="shared" si="3" ref="P51:P63">O51+N51+M51+L51+K51+J51+I51+H51+G51</f>
        <v>0</v>
      </c>
    </row>
    <row r="52" spans="1:16" s="27" customFormat="1" ht="19.5" customHeight="1">
      <c r="A52" s="10" t="s">
        <v>392</v>
      </c>
      <c r="B52" s="14" t="str">
        <f>Planilha!B51</f>
        <v>                                             aço +arame recozido nº 12</v>
      </c>
      <c r="C52" s="12">
        <v>12</v>
      </c>
      <c r="D52" s="71">
        <f>Planilha!E51</f>
        <v>0</v>
      </c>
      <c r="E52" s="71">
        <f>Planilha!F51</f>
        <v>0</v>
      </c>
      <c r="F52" s="69">
        <f>Planilha!G51*(1+Planilha!H51)</f>
        <v>0</v>
      </c>
      <c r="G52" s="476"/>
      <c r="H52" s="476"/>
      <c r="I52" s="476"/>
      <c r="J52" s="476"/>
      <c r="K52" s="476"/>
      <c r="L52" s="476"/>
      <c r="M52" s="476"/>
      <c r="N52" s="476"/>
      <c r="O52" s="476"/>
      <c r="P52" s="97">
        <f t="shared" si="3"/>
        <v>0</v>
      </c>
    </row>
    <row r="53" spans="1:16" s="27" customFormat="1" ht="19.5" customHeight="1">
      <c r="A53" s="10" t="s">
        <v>393</v>
      </c>
      <c r="B53" s="14" t="str">
        <f>Planilha!B52</f>
        <v>                                             concreto         fck = 25Mpa</v>
      </c>
      <c r="C53" s="12">
        <v>3060</v>
      </c>
      <c r="D53" s="71">
        <f>Planilha!E52</f>
        <v>0</v>
      </c>
      <c r="E53" s="71">
        <f>Planilha!F52</f>
        <v>0</v>
      </c>
      <c r="F53" s="69">
        <f>Planilha!G52*(1+Planilha!H52)</f>
        <v>0</v>
      </c>
      <c r="G53" s="476"/>
      <c r="H53" s="476"/>
      <c r="I53" s="476"/>
      <c r="J53" s="476"/>
      <c r="K53" s="476"/>
      <c r="L53" s="476"/>
      <c r="M53" s="476"/>
      <c r="N53" s="476"/>
      <c r="O53" s="476"/>
      <c r="P53" s="97">
        <f t="shared" si="3"/>
        <v>0</v>
      </c>
    </row>
    <row r="54" spans="1:16" s="27" customFormat="1" ht="19.5" customHeight="1">
      <c r="A54" s="10" t="s">
        <v>394</v>
      </c>
      <c r="B54" s="14" t="str">
        <f>Planilha!B53</f>
        <v>Vigas                                    formas em chapa resinada + sarrafo+prego 18x30</v>
      </c>
      <c r="C54" s="12">
        <v>18</v>
      </c>
      <c r="D54" s="71">
        <f>Planilha!E53</f>
        <v>0</v>
      </c>
      <c r="E54" s="71">
        <f>Planilha!F53</f>
        <v>0</v>
      </c>
      <c r="F54" s="69">
        <f>Planilha!G53*(1+Planilha!H53)</f>
        <v>0</v>
      </c>
      <c r="G54" s="476"/>
      <c r="H54" s="476"/>
      <c r="I54" s="476"/>
      <c r="J54" s="476"/>
      <c r="K54" s="476"/>
      <c r="L54" s="476"/>
      <c r="M54" s="476"/>
      <c r="N54" s="476"/>
      <c r="O54" s="476"/>
      <c r="P54" s="97">
        <f t="shared" si="3"/>
        <v>0</v>
      </c>
    </row>
    <row r="55" spans="1:16" s="27" customFormat="1" ht="19.5" customHeight="1">
      <c r="A55" s="10" t="s">
        <v>395</v>
      </c>
      <c r="B55" s="14" t="str">
        <f>Planilha!B54</f>
        <v>                                             aço +arame recozido nº 12</v>
      </c>
      <c r="C55" s="12">
        <v>418</v>
      </c>
      <c r="D55" s="71">
        <f>Planilha!E54</f>
        <v>0</v>
      </c>
      <c r="E55" s="71">
        <f>Planilha!F54</f>
        <v>0</v>
      </c>
      <c r="F55" s="69">
        <f>Planilha!G54*(1+Planilha!H54)</f>
        <v>0</v>
      </c>
      <c r="G55" s="476"/>
      <c r="H55" s="476"/>
      <c r="I55" s="476"/>
      <c r="J55" s="476"/>
      <c r="K55" s="476"/>
      <c r="L55" s="476"/>
      <c r="M55" s="476"/>
      <c r="N55" s="476"/>
      <c r="O55" s="476"/>
      <c r="P55" s="97">
        <f t="shared" si="3"/>
        <v>0</v>
      </c>
    </row>
    <row r="56" spans="1:16" s="27" customFormat="1" ht="19.5" customHeight="1">
      <c r="A56" s="10" t="s">
        <v>396</v>
      </c>
      <c r="B56" s="14" t="str">
        <f>Planilha!B55</f>
        <v>                                             concreto         fck = 25Mpa</v>
      </c>
      <c r="C56" s="12">
        <v>2535</v>
      </c>
      <c r="D56" s="71">
        <f>Planilha!E55</f>
        <v>0</v>
      </c>
      <c r="E56" s="71">
        <f>Planilha!F55</f>
        <v>0</v>
      </c>
      <c r="F56" s="69">
        <f>Planilha!G55*(1+Planilha!H55)</f>
        <v>0</v>
      </c>
      <c r="G56" s="476"/>
      <c r="H56" s="476"/>
      <c r="I56" s="476"/>
      <c r="J56" s="476"/>
      <c r="K56" s="476"/>
      <c r="L56" s="476"/>
      <c r="M56" s="476"/>
      <c r="N56" s="476"/>
      <c r="O56" s="476"/>
      <c r="P56" s="97">
        <f t="shared" si="3"/>
        <v>0</v>
      </c>
    </row>
    <row r="57" spans="1:16" s="27" customFormat="1" ht="19.5" customHeight="1">
      <c r="A57" s="10" t="s">
        <v>397</v>
      </c>
      <c r="B57" s="14" t="str">
        <f>Planilha!B56</f>
        <v>Lajes maciças                      formas em chapa resinada + sarrafo+prego 18x30 </v>
      </c>
      <c r="C57" s="12">
        <v>31</v>
      </c>
      <c r="D57" s="71">
        <f>Planilha!E56</f>
        <v>0</v>
      </c>
      <c r="E57" s="71">
        <f>Planilha!F56</f>
        <v>0</v>
      </c>
      <c r="F57" s="69">
        <f>Planilha!G56*(1+Planilha!H56)</f>
        <v>0</v>
      </c>
      <c r="G57" s="476"/>
      <c r="H57" s="476"/>
      <c r="I57" s="476"/>
      <c r="J57" s="476"/>
      <c r="K57" s="476"/>
      <c r="L57" s="476"/>
      <c r="M57" s="476"/>
      <c r="N57" s="476"/>
      <c r="O57" s="476"/>
      <c r="P57" s="97">
        <f t="shared" si="3"/>
        <v>0</v>
      </c>
    </row>
    <row r="58" spans="1:16" s="27" customFormat="1" ht="19.5" customHeight="1">
      <c r="A58" s="10" t="s">
        <v>398</v>
      </c>
      <c r="B58" s="14" t="str">
        <f>Planilha!B57</f>
        <v>                                            aço +arame recozido nº 12</v>
      </c>
      <c r="C58" s="12">
        <v>184</v>
      </c>
      <c r="D58" s="71">
        <f>Planilha!E57</f>
        <v>0</v>
      </c>
      <c r="E58" s="71">
        <f>Planilha!F57</f>
        <v>0</v>
      </c>
      <c r="F58" s="69">
        <f>Planilha!G57*(1+Planilha!H57)</f>
        <v>0</v>
      </c>
      <c r="G58" s="476"/>
      <c r="H58" s="476"/>
      <c r="I58" s="476"/>
      <c r="J58" s="476"/>
      <c r="K58" s="476"/>
      <c r="L58" s="476"/>
      <c r="M58" s="476"/>
      <c r="N58" s="476"/>
      <c r="O58" s="476"/>
      <c r="P58" s="97">
        <f t="shared" si="3"/>
        <v>0</v>
      </c>
    </row>
    <row r="59" spans="1:16" s="27" customFormat="1" ht="19.5" customHeight="1">
      <c r="A59" s="10" t="s">
        <v>399</v>
      </c>
      <c r="B59" s="14" t="str">
        <f>Planilha!B58</f>
        <v>                                            concreto         fck = 25Mpa</v>
      </c>
      <c r="C59" s="12">
        <v>3980</v>
      </c>
      <c r="D59" s="71">
        <f>Planilha!E58</f>
        <v>0</v>
      </c>
      <c r="E59" s="71">
        <f>Planilha!F58</f>
        <v>0</v>
      </c>
      <c r="F59" s="69">
        <f>Planilha!G58*(1+Planilha!H58)</f>
        <v>0</v>
      </c>
      <c r="G59" s="476"/>
      <c r="H59" s="476"/>
      <c r="I59" s="476"/>
      <c r="J59" s="476"/>
      <c r="K59" s="476"/>
      <c r="L59" s="476"/>
      <c r="M59" s="476"/>
      <c r="N59" s="476"/>
      <c r="O59" s="476"/>
      <c r="P59" s="97">
        <f t="shared" si="3"/>
        <v>0</v>
      </c>
    </row>
    <row r="60" spans="1:16" s="27" customFormat="1" ht="19.5" customHeight="1">
      <c r="A60" s="10" t="s">
        <v>400</v>
      </c>
      <c r="B60" s="14" t="str">
        <f>Planilha!B59</f>
        <v>Laje Treliça de piso + capa de concreto fck = 25Mpa</v>
      </c>
      <c r="C60" s="12">
        <v>33</v>
      </c>
      <c r="D60" s="71">
        <f>Planilha!E59</f>
        <v>0</v>
      </c>
      <c r="E60" s="71">
        <f>Planilha!F59</f>
        <v>0</v>
      </c>
      <c r="F60" s="69">
        <f>Planilha!G59*(1+Planilha!H59)</f>
        <v>0</v>
      </c>
      <c r="G60" s="476"/>
      <c r="H60" s="476"/>
      <c r="I60" s="476"/>
      <c r="J60" s="476"/>
      <c r="K60" s="476"/>
      <c r="L60" s="476"/>
      <c r="M60" s="476"/>
      <c r="N60" s="476"/>
      <c r="O60" s="476"/>
      <c r="P60" s="97">
        <f t="shared" si="3"/>
        <v>0</v>
      </c>
    </row>
    <row r="61" spans="1:16" s="27" customFormat="1" ht="19.5" customHeight="1">
      <c r="A61" s="10" t="s">
        <v>426</v>
      </c>
      <c r="B61" s="14" t="str">
        <f>Planilha!B60</f>
        <v>Laje Treliça de cobertura + capa de concreto fck = 25Mpa</v>
      </c>
      <c r="C61" s="12">
        <v>80</v>
      </c>
      <c r="D61" s="71">
        <f>Planilha!E60</f>
        <v>0</v>
      </c>
      <c r="E61" s="71">
        <f>Planilha!F60</f>
        <v>0</v>
      </c>
      <c r="F61" s="69">
        <f>Planilha!G60*(1+Planilha!H60)</f>
        <v>0</v>
      </c>
      <c r="G61" s="476"/>
      <c r="H61" s="476"/>
      <c r="I61" s="476"/>
      <c r="J61" s="476"/>
      <c r="K61" s="476"/>
      <c r="L61" s="476"/>
      <c r="M61" s="476"/>
      <c r="N61" s="476"/>
      <c r="O61" s="476"/>
      <c r="P61" s="97">
        <f t="shared" si="3"/>
        <v>0</v>
      </c>
    </row>
    <row r="62" spans="1:16" s="27" customFormat="1" ht="19.5" customHeight="1">
      <c r="A62" s="10" t="s">
        <v>427</v>
      </c>
      <c r="B62" s="14" t="str">
        <f>Planilha!B61</f>
        <v>Madeira roliça p/ escoramento em peças de  Ø = ± 12cm e h = ± 4m </v>
      </c>
      <c r="C62" s="12">
        <v>612</v>
      </c>
      <c r="D62" s="71">
        <f>Planilha!E61</f>
        <v>0</v>
      </c>
      <c r="E62" s="71">
        <f>Planilha!F61</f>
        <v>0</v>
      </c>
      <c r="F62" s="71">
        <f>Planilha!G61*(1+Planilha!H61)</f>
        <v>0</v>
      </c>
      <c r="G62" s="476"/>
      <c r="H62" s="476"/>
      <c r="I62" s="476"/>
      <c r="J62" s="476"/>
      <c r="K62" s="476"/>
      <c r="L62" s="476"/>
      <c r="M62" s="476"/>
      <c r="N62" s="476"/>
      <c r="O62" s="476"/>
      <c r="P62" s="97">
        <f t="shared" si="3"/>
        <v>0</v>
      </c>
    </row>
    <row r="63" spans="1:16" s="26" customFormat="1" ht="19.5" customHeight="1">
      <c r="A63" s="56"/>
      <c r="B63" s="25" t="s">
        <v>12</v>
      </c>
      <c r="C63" s="78"/>
      <c r="D63" s="79">
        <f>SUMPRODUCT(Planilha!D50:D61,Planilha!E50:E61,(1+Planilha!H50:H61))</f>
        <v>0</v>
      </c>
      <c r="E63" s="79">
        <f>SUMPRODUCT(Planilha!D50:D61,Planilha!F50:F61,(1+Planilha!H50:H61))</f>
        <v>0</v>
      </c>
      <c r="F63" s="79">
        <f>SUM(F51:F62)</f>
        <v>0</v>
      </c>
      <c r="G63" s="79">
        <f>SUMPRODUCT(G51:G62,F51:F62)</f>
        <v>0</v>
      </c>
      <c r="H63" s="79">
        <f>SUMPRODUCT(H51:H62,F51:F62)</f>
        <v>0</v>
      </c>
      <c r="I63" s="79">
        <f>SUMPRODUCT(I51:I62,F51:F62)</f>
        <v>0</v>
      </c>
      <c r="J63" s="79">
        <f>SUMPRODUCT(J51:J62,F51:F62)</f>
        <v>0</v>
      </c>
      <c r="K63" s="79">
        <f>SUMPRODUCT(K51:K62,F51:F62)</f>
        <v>0</v>
      </c>
      <c r="L63" s="79">
        <f>SUMPRODUCT(L51:L62,F51:F62)</f>
        <v>0</v>
      </c>
      <c r="M63" s="79">
        <f>SUMPRODUCT(M51:M62,F51:F62)</f>
        <v>0</v>
      </c>
      <c r="N63" s="79">
        <f>SUMPRODUCT(N51:N62,F51:F62)</f>
        <v>0</v>
      </c>
      <c r="O63" s="79">
        <f>SUMPRODUCT(O51:O62,F51:F62)</f>
        <v>0</v>
      </c>
      <c r="P63" s="90">
        <f t="shared" si="3"/>
        <v>0</v>
      </c>
    </row>
    <row r="64" spans="1:16" s="26" customFormat="1" ht="19.5" customHeight="1">
      <c r="A64" s="56"/>
      <c r="B64" s="25"/>
      <c r="C64" s="78"/>
      <c r="D64" s="79"/>
      <c r="E64" s="79"/>
      <c r="F64" s="79"/>
      <c r="G64" s="79"/>
      <c r="H64" s="79"/>
      <c r="I64" s="79"/>
      <c r="J64" s="117"/>
      <c r="K64" s="117"/>
      <c r="L64" s="117"/>
      <c r="M64" s="117"/>
      <c r="N64" s="117"/>
      <c r="O64" s="117"/>
      <c r="P64" s="90"/>
    </row>
    <row r="65" spans="1:16" s="26" customFormat="1" ht="19.5" customHeight="1">
      <c r="A65" s="5" t="s">
        <v>27</v>
      </c>
      <c r="B65" s="99" t="s">
        <v>491</v>
      </c>
      <c r="C65" s="100"/>
      <c r="D65" s="101"/>
      <c r="E65" s="101"/>
      <c r="F65" s="101"/>
      <c r="G65" s="101"/>
      <c r="H65" s="101"/>
      <c r="I65" s="101"/>
      <c r="J65" s="283"/>
      <c r="K65" s="283"/>
      <c r="L65" s="283"/>
      <c r="M65" s="283"/>
      <c r="N65" s="283"/>
      <c r="O65" s="283"/>
      <c r="P65" s="105"/>
    </row>
    <row r="66" spans="1:16" s="26" customFormat="1" ht="19.5" customHeight="1">
      <c r="A66" s="8" t="s">
        <v>28</v>
      </c>
      <c r="B66" s="284" t="str">
        <f>Planilha!B65</f>
        <v>Alvenaria em bloco ceramico furado 1vez(l=20cm)+argamassa de assentamento       </v>
      </c>
      <c r="C66" s="106"/>
      <c r="D66" s="107">
        <f>Planilha!E65</f>
        <v>0</v>
      </c>
      <c r="E66" s="107">
        <f>Planilha!F65</f>
        <v>0</v>
      </c>
      <c r="F66" s="69">
        <f>Planilha!G65*(1+Planilha!H65)</f>
        <v>0</v>
      </c>
      <c r="G66" s="476"/>
      <c r="H66" s="476"/>
      <c r="I66" s="476"/>
      <c r="J66" s="476"/>
      <c r="K66" s="476"/>
      <c r="L66" s="476"/>
      <c r="M66" s="476"/>
      <c r="N66" s="476"/>
      <c r="O66" s="476"/>
      <c r="P66" s="97">
        <f>O66+N66+M66+L66+K66+J66+I66+H66+G66</f>
        <v>0</v>
      </c>
    </row>
    <row r="67" spans="1:16" s="26" customFormat="1" ht="19.5" customHeight="1">
      <c r="A67" s="8" t="s">
        <v>92</v>
      </c>
      <c r="B67" s="284" t="str">
        <f>Planilha!B66</f>
        <v>Vergas e contra-vergas   {formas de chp. mad.res. # = 14,0mm + acess. e pregos</v>
      </c>
      <c r="C67" s="106"/>
      <c r="D67" s="107">
        <f>Planilha!E66</f>
        <v>0</v>
      </c>
      <c r="E67" s="107">
        <f>Planilha!F66</f>
        <v>0</v>
      </c>
      <c r="F67" s="69">
        <f>Planilha!G66*(1+Planilha!H66)</f>
        <v>0</v>
      </c>
      <c r="G67" s="476"/>
      <c r="H67" s="476"/>
      <c r="I67" s="476"/>
      <c r="J67" s="476"/>
      <c r="K67" s="476"/>
      <c r="L67" s="476"/>
      <c r="M67" s="476"/>
      <c r="N67" s="476"/>
      <c r="O67" s="476"/>
      <c r="P67" s="97">
        <f>O67+N67+M67+L67+K67+J67+I67+H67+G67</f>
        <v>0</v>
      </c>
    </row>
    <row r="68" spans="1:16" s="26" customFormat="1" ht="19.5" customHeight="1">
      <c r="A68" s="8" t="s">
        <v>94</v>
      </c>
      <c r="B68" s="284" t="str">
        <f>Planilha!B67</f>
        <v>                                           {aço + arame recozido nº 18</v>
      </c>
      <c r="C68" s="106"/>
      <c r="D68" s="107">
        <f>Planilha!E67</f>
        <v>0</v>
      </c>
      <c r="E68" s="107">
        <f>Planilha!F67</f>
        <v>0</v>
      </c>
      <c r="F68" s="69">
        <f>Planilha!G67*(1+Planilha!H67)</f>
        <v>0</v>
      </c>
      <c r="G68" s="476"/>
      <c r="H68" s="476"/>
      <c r="I68" s="476"/>
      <c r="J68" s="476"/>
      <c r="K68" s="476"/>
      <c r="L68" s="476"/>
      <c r="M68" s="476"/>
      <c r="N68" s="476"/>
      <c r="O68" s="476"/>
      <c r="P68" s="97">
        <f>O68+N68+M68+L68+K68+J68+I68+H68+G68</f>
        <v>0</v>
      </c>
    </row>
    <row r="69" spans="1:16" s="26" customFormat="1" ht="19.5" customHeight="1">
      <c r="A69" s="8" t="s">
        <v>96</v>
      </c>
      <c r="B69" s="284" t="str">
        <f>Planilha!B68</f>
        <v>                                           {concreto         fck = 20Mpa</v>
      </c>
      <c r="C69" s="106"/>
      <c r="D69" s="107">
        <f>Planilha!E68</f>
        <v>0</v>
      </c>
      <c r="E69" s="107">
        <f>Planilha!F68</f>
        <v>0</v>
      </c>
      <c r="F69" s="69">
        <f>Planilha!G68*(1+Planilha!H68)</f>
        <v>0</v>
      </c>
      <c r="G69" s="476"/>
      <c r="H69" s="476"/>
      <c r="I69" s="476"/>
      <c r="J69" s="476"/>
      <c r="K69" s="476"/>
      <c r="L69" s="476"/>
      <c r="M69" s="476"/>
      <c r="N69" s="476"/>
      <c r="O69" s="476"/>
      <c r="P69" s="97">
        <f>O69+N69+M69+L69+K69+J69+I69+H69+G69</f>
        <v>0</v>
      </c>
    </row>
    <row r="70" spans="1:16" s="26" customFormat="1" ht="19.5" customHeight="1">
      <c r="A70" s="5"/>
      <c r="B70" s="99" t="s">
        <v>12</v>
      </c>
      <c r="C70" s="100"/>
      <c r="D70" s="101">
        <f>SUMPRODUCT(Planilha!D65:D68,Planilha!E65:E68,(1+Planilha!H65:H68))</f>
        <v>0</v>
      </c>
      <c r="E70" s="101">
        <f>SUMPRODUCT(Planilha!D65:D68,Planilha!F65:F68,(1+Planilha!H65:H68))</f>
        <v>0</v>
      </c>
      <c r="F70" s="101">
        <f>SUM(F66:F69)</f>
        <v>0</v>
      </c>
      <c r="G70" s="101">
        <f>SUMPRODUCT(G66:G69,F66:F69)</f>
        <v>0</v>
      </c>
      <c r="H70" s="101">
        <f>SUMPRODUCT(H66:H69,F66:F69)</f>
        <v>0</v>
      </c>
      <c r="I70" s="101">
        <f>SUMPRODUCT(I66:I69,F66:F69)</f>
        <v>0</v>
      </c>
      <c r="J70" s="283">
        <f>SUMPRODUCT(J66:J69,F66:F69)</f>
        <v>0</v>
      </c>
      <c r="K70" s="283">
        <f>SUMPRODUCT(K66:K69,F66:F69)</f>
        <v>0</v>
      </c>
      <c r="L70" s="283">
        <f>SUMPRODUCT(L66:L69,F66:F69)</f>
        <v>0</v>
      </c>
      <c r="M70" s="283">
        <f>SUMPRODUCT(M66:M69,F66:F69)</f>
        <v>0</v>
      </c>
      <c r="N70" s="283">
        <f>SUMPRODUCT(N66:N69,F66:F69)</f>
        <v>0</v>
      </c>
      <c r="O70" s="283">
        <f>SUMPRODUCT(O66:O69,F66:F69)</f>
        <v>0</v>
      </c>
      <c r="P70" s="90">
        <f>O70+N70+M70+L70+K70+J70+I70+H70+G70</f>
        <v>0</v>
      </c>
    </row>
    <row r="71" spans="1:16" s="26" customFormat="1" ht="19.5" customHeight="1">
      <c r="A71" s="5"/>
      <c r="B71" s="99"/>
      <c r="C71" s="100"/>
      <c r="D71" s="101"/>
      <c r="E71" s="101"/>
      <c r="F71" s="101"/>
      <c r="G71" s="101"/>
      <c r="H71" s="101"/>
      <c r="I71" s="101"/>
      <c r="J71" s="283"/>
      <c r="K71" s="283"/>
      <c r="L71" s="283"/>
      <c r="M71" s="283"/>
      <c r="N71" s="283"/>
      <c r="O71" s="283"/>
      <c r="P71" s="105"/>
    </row>
    <row r="72" spans="1:16" s="26" customFormat="1" ht="19.5" customHeight="1">
      <c r="A72" s="5" t="s">
        <v>98</v>
      </c>
      <c r="B72" s="99" t="s">
        <v>492</v>
      </c>
      <c r="C72" s="100"/>
      <c r="D72" s="101"/>
      <c r="E72" s="101"/>
      <c r="F72" s="101"/>
      <c r="G72" s="101"/>
      <c r="H72" s="101"/>
      <c r="I72" s="101"/>
      <c r="J72" s="283"/>
      <c r="K72" s="283"/>
      <c r="L72" s="283"/>
      <c r="M72" s="283"/>
      <c r="N72" s="283"/>
      <c r="O72" s="283"/>
      <c r="P72" s="105"/>
    </row>
    <row r="73" spans="1:16" s="26" customFormat="1" ht="19.5" customHeight="1">
      <c r="A73" s="8" t="s">
        <v>100</v>
      </c>
      <c r="B73" s="284" t="str">
        <f>Planilha!B72</f>
        <v>Chapisco (incluindo chapisco rolado em teto de lajes c/EPS, vigas e pilar)</v>
      </c>
      <c r="C73" s="106"/>
      <c r="D73" s="107">
        <f>Planilha!E72</f>
        <v>0</v>
      </c>
      <c r="E73" s="107">
        <f>Planilha!F72</f>
        <v>0</v>
      </c>
      <c r="F73" s="69">
        <f>Planilha!G72*(1+Planilha!H72)</f>
        <v>0</v>
      </c>
      <c r="G73" s="476"/>
      <c r="H73" s="476"/>
      <c r="I73" s="476"/>
      <c r="J73" s="476"/>
      <c r="K73" s="476"/>
      <c r="L73" s="476"/>
      <c r="M73" s="476"/>
      <c r="N73" s="476"/>
      <c r="O73" s="476"/>
      <c r="P73" s="97">
        <f aca="true" t="shared" si="4" ref="P73:P81">O73+N73+M73+L73+K73+J73+I73+H73+G73</f>
        <v>0</v>
      </c>
    </row>
    <row r="74" spans="1:16" s="26" customFormat="1" ht="19.5" customHeight="1">
      <c r="A74" s="8" t="s">
        <v>102</v>
      </c>
      <c r="B74" s="284" t="str">
        <f>Planilha!B73</f>
        <v>Emboço (interno + externo)</v>
      </c>
      <c r="C74" s="106"/>
      <c r="D74" s="107">
        <f>Planilha!E73</f>
        <v>0</v>
      </c>
      <c r="E74" s="107">
        <f>Planilha!F73</f>
        <v>0</v>
      </c>
      <c r="F74" s="69">
        <f>Planilha!G73*(1+Planilha!H73)</f>
        <v>0</v>
      </c>
      <c r="G74" s="476"/>
      <c r="H74" s="476"/>
      <c r="I74" s="476"/>
      <c r="J74" s="476"/>
      <c r="K74" s="476"/>
      <c r="L74" s="476"/>
      <c r="M74" s="476"/>
      <c r="N74" s="476"/>
      <c r="O74" s="476"/>
      <c r="P74" s="97">
        <f t="shared" si="4"/>
        <v>0</v>
      </c>
    </row>
    <row r="75" spans="1:16" s="26" customFormat="1" ht="19.5" customHeight="1">
      <c r="A75" s="8" t="s">
        <v>104</v>
      </c>
      <c r="B75" s="284" t="str">
        <f>Planilha!B74</f>
        <v>Reboco (interno + externo)</v>
      </c>
      <c r="C75" s="106"/>
      <c r="D75" s="107">
        <f>Planilha!E74</f>
        <v>0</v>
      </c>
      <c r="E75" s="107">
        <f>Planilha!F74</f>
        <v>0</v>
      </c>
      <c r="F75" s="69">
        <f>Planilha!G74*(1+Planilha!H74)</f>
        <v>0</v>
      </c>
      <c r="G75" s="476"/>
      <c r="H75" s="476"/>
      <c r="I75" s="476"/>
      <c r="J75" s="476"/>
      <c r="K75" s="476"/>
      <c r="L75" s="476"/>
      <c r="M75" s="476"/>
      <c r="N75" s="476"/>
      <c r="O75" s="476"/>
      <c r="P75" s="97">
        <f t="shared" si="4"/>
        <v>0</v>
      </c>
    </row>
    <row r="76" spans="1:16" s="26" customFormat="1" ht="19.5" customHeight="1">
      <c r="A76" s="8" t="s">
        <v>106</v>
      </c>
      <c r="B76" s="284" t="str">
        <f>Planilha!B75</f>
        <v>Gesso revestimento interno</v>
      </c>
      <c r="C76" s="106"/>
      <c r="D76" s="107">
        <f>Planilha!E75</f>
        <v>0</v>
      </c>
      <c r="E76" s="107">
        <f>Planilha!F75</f>
        <v>0</v>
      </c>
      <c r="F76" s="69">
        <f>Planilha!G75*(1+Planilha!H75)</f>
        <v>0</v>
      </c>
      <c r="G76" s="476"/>
      <c r="H76" s="476"/>
      <c r="I76" s="476"/>
      <c r="J76" s="476"/>
      <c r="K76" s="476"/>
      <c r="L76" s="476"/>
      <c r="M76" s="476"/>
      <c r="N76" s="476"/>
      <c r="O76" s="476"/>
      <c r="P76" s="97">
        <f t="shared" si="4"/>
        <v>0</v>
      </c>
    </row>
    <row r="77" spans="1:16" s="26" customFormat="1" ht="19.5" customHeight="1">
      <c r="A77" s="8" t="s">
        <v>108</v>
      </c>
      <c r="B77" s="284" t="str">
        <f>Planilha!B76</f>
        <v>Gesso em teto sobre laje treliçada</v>
      </c>
      <c r="C77" s="106"/>
      <c r="D77" s="107">
        <f>Planilha!E76</f>
        <v>0</v>
      </c>
      <c r="E77" s="107">
        <f>Planilha!F76</f>
        <v>0</v>
      </c>
      <c r="F77" s="69">
        <f>Planilha!G76*(1+Planilha!H76)</f>
        <v>0</v>
      </c>
      <c r="G77" s="476"/>
      <c r="H77" s="476"/>
      <c r="I77" s="476"/>
      <c r="J77" s="476"/>
      <c r="K77" s="476"/>
      <c r="L77" s="476"/>
      <c r="M77" s="476"/>
      <c r="N77" s="476"/>
      <c r="O77" s="476"/>
      <c r="P77" s="97">
        <f t="shared" si="4"/>
        <v>0</v>
      </c>
    </row>
    <row r="78" spans="1:16" s="26" customFormat="1" ht="19.5" customHeight="1">
      <c r="A78" s="8" t="s">
        <v>110</v>
      </c>
      <c r="B78" s="284" t="str">
        <f>Planilha!B77</f>
        <v>Requadração em gesso de vigas, cantos, quinas e vãos, pilares, janelas, portas</v>
      </c>
      <c r="C78" s="106"/>
      <c r="D78" s="107">
        <f>Planilha!E77</f>
        <v>0</v>
      </c>
      <c r="E78" s="107">
        <f>Planilha!F77</f>
        <v>0</v>
      </c>
      <c r="F78" s="69">
        <f>Planilha!G77*(1+Planilha!H77)</f>
        <v>0</v>
      </c>
      <c r="G78" s="476"/>
      <c r="H78" s="476"/>
      <c r="I78" s="476"/>
      <c r="J78" s="476"/>
      <c r="K78" s="476"/>
      <c r="L78" s="476"/>
      <c r="M78" s="476"/>
      <c r="N78" s="476"/>
      <c r="O78" s="476"/>
      <c r="P78" s="97">
        <f t="shared" si="4"/>
        <v>0</v>
      </c>
    </row>
    <row r="79" spans="1:16" s="26" customFormat="1" ht="19.5" customHeight="1">
      <c r="A79" s="8" t="s">
        <v>112</v>
      </c>
      <c r="B79" s="284" t="str">
        <f>Planilha!B78</f>
        <v>Cerâmica 20x20cm PEI3 + argamassa de assentamento</v>
      </c>
      <c r="C79" s="106"/>
      <c r="D79" s="107">
        <f>Planilha!E78</f>
        <v>0</v>
      </c>
      <c r="E79" s="107">
        <f>Planilha!F78</f>
        <v>0</v>
      </c>
      <c r="F79" s="69">
        <f>Planilha!G78*(1+Planilha!H78)</f>
        <v>0</v>
      </c>
      <c r="G79" s="476"/>
      <c r="H79" s="476"/>
      <c r="I79" s="476"/>
      <c r="J79" s="476"/>
      <c r="K79" s="476"/>
      <c r="L79" s="476"/>
      <c r="M79" s="476"/>
      <c r="N79" s="476"/>
      <c r="O79" s="476"/>
      <c r="P79" s="97">
        <f t="shared" si="4"/>
        <v>0</v>
      </c>
    </row>
    <row r="80" spans="1:16" s="26" customFormat="1" ht="19.5" customHeight="1">
      <c r="A80" s="8" t="s">
        <v>114</v>
      </c>
      <c r="B80" s="284" t="str">
        <f>Planilha!B79</f>
        <v>Pastilha de porcelana 5x5cm + argamassa de assentamento</v>
      </c>
      <c r="C80" s="106"/>
      <c r="D80" s="107">
        <f>Planilha!E79</f>
        <v>0</v>
      </c>
      <c r="E80" s="107">
        <f>Planilha!F79</f>
        <v>0</v>
      </c>
      <c r="F80" s="69">
        <f>Planilha!G79*(1+Planilha!H79)</f>
        <v>0</v>
      </c>
      <c r="G80" s="476"/>
      <c r="H80" s="476"/>
      <c r="I80" s="476"/>
      <c r="J80" s="476"/>
      <c r="K80" s="476"/>
      <c r="L80" s="476"/>
      <c r="M80" s="476"/>
      <c r="N80" s="476"/>
      <c r="O80" s="476"/>
      <c r="P80" s="97">
        <f t="shared" si="4"/>
        <v>0</v>
      </c>
    </row>
    <row r="81" spans="1:16" s="96" customFormat="1" ht="19.5" customHeight="1">
      <c r="A81" s="5"/>
      <c r="B81" s="99" t="s">
        <v>12</v>
      </c>
      <c r="C81" s="100"/>
      <c r="D81" s="101">
        <f>SUMPRODUCT(Planilha!D72:D79,Planilha!E72:E79,(1+Planilha!H72:H79))</f>
        <v>0</v>
      </c>
      <c r="E81" s="101">
        <f>SUMPRODUCT(Planilha!D72:D79,Planilha!F72:F79,(1+Planilha!H72:H79))</f>
        <v>0</v>
      </c>
      <c r="F81" s="101">
        <f>SUM(F73:F80)</f>
        <v>0</v>
      </c>
      <c r="G81" s="101">
        <f>SUMPRODUCT(G73:G80,F73:F80)</f>
        <v>0</v>
      </c>
      <c r="H81" s="101">
        <f>SUMPRODUCT(H73:H80,F73:F80)</f>
        <v>0</v>
      </c>
      <c r="I81" s="101">
        <f>SUMPRODUCT(I73:I80,F73:F80)</f>
        <v>0</v>
      </c>
      <c r="J81" s="283">
        <f>SUMPRODUCT(J73:J80,F73:F80)</f>
        <v>0</v>
      </c>
      <c r="K81" s="283">
        <f>SUMPRODUCT(K73:K80,F73:F80)</f>
        <v>0</v>
      </c>
      <c r="L81" s="283">
        <f>SUMPRODUCT(L73:L80,F73:F80)</f>
        <v>0</v>
      </c>
      <c r="M81" s="283">
        <f>SUMPRODUCT(M73:M80,F73:F80)</f>
        <v>0</v>
      </c>
      <c r="N81" s="283">
        <f>SUMPRODUCT(N73:N80,F73:F80)</f>
        <v>0</v>
      </c>
      <c r="O81" s="283">
        <f>SUMPRODUCT(O73:O80,F73:F80)</f>
        <v>0</v>
      </c>
      <c r="P81" s="90">
        <f t="shared" si="4"/>
        <v>0</v>
      </c>
    </row>
    <row r="82" spans="1:16" s="26" customFormat="1" ht="19.5" customHeight="1">
      <c r="A82" s="5"/>
      <c r="B82" s="99"/>
      <c r="C82" s="100"/>
      <c r="D82" s="101"/>
      <c r="E82" s="101"/>
      <c r="F82" s="101"/>
      <c r="G82" s="101"/>
      <c r="H82" s="101"/>
      <c r="I82" s="101"/>
      <c r="J82" s="283"/>
      <c r="K82" s="283"/>
      <c r="L82" s="283"/>
      <c r="M82" s="283"/>
      <c r="N82" s="283"/>
      <c r="O82" s="283"/>
      <c r="P82" s="105"/>
    </row>
    <row r="83" spans="1:16" s="26" customFormat="1" ht="19.5" customHeight="1">
      <c r="A83" s="5" t="s">
        <v>116</v>
      </c>
      <c r="B83" s="99" t="s">
        <v>499</v>
      </c>
      <c r="C83" s="100"/>
      <c r="D83" s="101"/>
      <c r="E83" s="101"/>
      <c r="F83" s="101"/>
      <c r="G83" s="101"/>
      <c r="H83" s="101"/>
      <c r="I83" s="101"/>
      <c r="J83" s="283"/>
      <c r="K83" s="283"/>
      <c r="L83" s="283"/>
      <c r="M83" s="283"/>
      <c r="N83" s="283"/>
      <c r="O83" s="283"/>
      <c r="P83" s="105"/>
    </row>
    <row r="84" spans="1:16" s="26" customFormat="1" ht="19.5" customHeight="1">
      <c r="A84" s="8" t="s">
        <v>118</v>
      </c>
      <c r="B84" s="286" t="str">
        <f>Planilha!B83</f>
        <v>Contrapiso de concreto fck= 11Mpa  # = 6cm ((térreo)</v>
      </c>
      <c r="C84" s="106"/>
      <c r="D84" s="107">
        <f>Planilha!E83</f>
        <v>0</v>
      </c>
      <c r="E84" s="107">
        <f>Planilha!F83</f>
        <v>0</v>
      </c>
      <c r="F84" s="69">
        <f>Planilha!G83*(1+Planilha!H83)</f>
        <v>0</v>
      </c>
      <c r="G84" s="476"/>
      <c r="H84" s="476"/>
      <c r="I84" s="476"/>
      <c r="J84" s="476"/>
      <c r="K84" s="476"/>
      <c r="L84" s="476"/>
      <c r="M84" s="476"/>
      <c r="N84" s="476"/>
      <c r="O84" s="476"/>
      <c r="P84" s="97">
        <f aca="true" t="shared" si="5" ref="P84:P92">O84+N84+M84+L84+K84+J84+I84+H84+G84</f>
        <v>0</v>
      </c>
    </row>
    <row r="85" spans="1:16" s="26" customFormat="1" ht="19.5" customHeight="1">
      <c r="A85" s="8" t="s">
        <v>120</v>
      </c>
      <c r="B85" s="286" t="str">
        <f>Planilha!B84</f>
        <v>Regularização de contrapiso em argam.de cimento/areia traço 1:3</v>
      </c>
      <c r="C85" s="106"/>
      <c r="D85" s="107">
        <f>Planilha!E84</f>
        <v>0</v>
      </c>
      <c r="E85" s="107">
        <f>Planilha!F84</f>
        <v>0</v>
      </c>
      <c r="F85" s="69">
        <f>Planilha!G84*(1+Planilha!H84)</f>
        <v>0</v>
      </c>
      <c r="G85" s="476"/>
      <c r="H85" s="476"/>
      <c r="I85" s="476"/>
      <c r="J85" s="476"/>
      <c r="K85" s="476"/>
      <c r="L85" s="476"/>
      <c r="M85" s="476"/>
      <c r="N85" s="476"/>
      <c r="O85" s="476"/>
      <c r="P85" s="97">
        <f t="shared" si="5"/>
        <v>0</v>
      </c>
    </row>
    <row r="86" spans="1:16" s="26" customFormat="1" ht="19.5" customHeight="1" thickBot="1">
      <c r="A86" s="306" t="s">
        <v>121</v>
      </c>
      <c r="B86" s="341" t="str">
        <f>Planilha!B85</f>
        <v>Pocelanato industrial 40x40cm + argamassa de assentamento</v>
      </c>
      <c r="C86" s="19"/>
      <c r="D86" s="72">
        <f>Planilha!E85</f>
        <v>0</v>
      </c>
      <c r="E86" s="72">
        <f>Planilha!F85</f>
        <v>0</v>
      </c>
      <c r="F86" s="72">
        <f>Planilha!G85*(1+Planilha!H85)</f>
        <v>0</v>
      </c>
      <c r="G86" s="477"/>
      <c r="H86" s="477"/>
      <c r="I86" s="477"/>
      <c r="J86" s="477"/>
      <c r="K86" s="477"/>
      <c r="L86" s="477"/>
      <c r="M86" s="477"/>
      <c r="N86" s="477"/>
      <c r="O86" s="477"/>
      <c r="P86" s="336">
        <f t="shared" si="5"/>
        <v>0</v>
      </c>
    </row>
    <row r="87" spans="1:16" s="26" customFormat="1" ht="19.5" customHeight="1" thickTop="1">
      <c r="A87" s="312" t="s">
        <v>122</v>
      </c>
      <c r="B87" s="342" t="str">
        <f>Planilha!B86</f>
        <v>Rodapé em porcelanato + argamassa de assentamento  h = 7cm </v>
      </c>
      <c r="C87" s="338"/>
      <c r="D87" s="339">
        <f>Planilha!E86</f>
        <v>0</v>
      </c>
      <c r="E87" s="339">
        <f>Planilha!F86</f>
        <v>0</v>
      </c>
      <c r="F87" s="339">
        <f>Planilha!G86*(1+Planilha!H86)</f>
        <v>0</v>
      </c>
      <c r="G87" s="478"/>
      <c r="H87" s="478"/>
      <c r="I87" s="478"/>
      <c r="J87" s="478"/>
      <c r="K87" s="478"/>
      <c r="L87" s="478"/>
      <c r="M87" s="478"/>
      <c r="N87" s="478"/>
      <c r="O87" s="478"/>
      <c r="P87" s="340">
        <f t="shared" si="5"/>
        <v>0</v>
      </c>
    </row>
    <row r="88" spans="1:16" s="26" customFormat="1" ht="19.5" customHeight="1">
      <c r="A88" s="8" t="s">
        <v>123</v>
      </c>
      <c r="B88" s="286" t="str">
        <f>Planilha!B87</f>
        <v>Soleira de granito cinza p/ porta  30x360cm      # = 2cm</v>
      </c>
      <c r="C88" s="106"/>
      <c r="D88" s="107">
        <f>Planilha!E87</f>
        <v>0</v>
      </c>
      <c r="E88" s="107">
        <f>Planilha!F87</f>
        <v>0</v>
      </c>
      <c r="F88" s="69">
        <f>Planilha!G87*(1+Planilha!H87)</f>
        <v>0</v>
      </c>
      <c r="G88" s="476"/>
      <c r="H88" s="476"/>
      <c r="I88" s="476"/>
      <c r="J88" s="476"/>
      <c r="K88" s="476"/>
      <c r="L88" s="476"/>
      <c r="M88" s="476"/>
      <c r="N88" s="476"/>
      <c r="O88" s="476"/>
      <c r="P88" s="97">
        <f t="shared" si="5"/>
        <v>0</v>
      </c>
    </row>
    <row r="89" spans="1:16" s="26" customFormat="1" ht="19.5" customHeight="1">
      <c r="A89" s="8" t="s">
        <v>124</v>
      </c>
      <c r="B89" s="286" t="str">
        <f>Planilha!B88</f>
        <v>Soleira de granito cinza p/ porta  30x180cm      # = 2cm</v>
      </c>
      <c r="C89" s="106"/>
      <c r="D89" s="107">
        <f>Planilha!E88</f>
        <v>0</v>
      </c>
      <c r="E89" s="107">
        <f>Planilha!F88</f>
        <v>0</v>
      </c>
      <c r="F89" s="69">
        <f>Planilha!G88*(1+Planilha!H88)</f>
        <v>0</v>
      </c>
      <c r="G89" s="476"/>
      <c r="H89" s="476"/>
      <c r="I89" s="476"/>
      <c r="J89" s="476"/>
      <c r="K89" s="476"/>
      <c r="L89" s="476"/>
      <c r="M89" s="476"/>
      <c r="N89" s="476"/>
      <c r="O89" s="476"/>
      <c r="P89" s="97">
        <f t="shared" si="5"/>
        <v>0</v>
      </c>
    </row>
    <row r="90" spans="1:16" s="26" customFormat="1" ht="19.5" customHeight="1">
      <c r="A90" s="8" t="s">
        <v>125</v>
      </c>
      <c r="B90" s="286" t="str">
        <f>Planilha!B89</f>
        <v>Soleira de granito cinza p/ porta  30x160cm      # = 2cm</v>
      </c>
      <c r="C90" s="106"/>
      <c r="D90" s="107">
        <f>Planilha!E89</f>
        <v>0</v>
      </c>
      <c r="E90" s="107">
        <f>Planilha!F89</f>
        <v>0</v>
      </c>
      <c r="F90" s="69">
        <f>Planilha!G89*(1+Planilha!H89)</f>
        <v>0</v>
      </c>
      <c r="G90" s="476"/>
      <c r="H90" s="476"/>
      <c r="I90" s="476"/>
      <c r="J90" s="476"/>
      <c r="K90" s="476"/>
      <c r="L90" s="476"/>
      <c r="M90" s="476"/>
      <c r="N90" s="476"/>
      <c r="O90" s="476"/>
      <c r="P90" s="97">
        <f t="shared" si="5"/>
        <v>0</v>
      </c>
    </row>
    <row r="91" spans="1:16" s="26" customFormat="1" ht="19.5" customHeight="1">
      <c r="A91" s="8" t="s">
        <v>126</v>
      </c>
      <c r="B91" s="286" t="str">
        <f>Planilha!B90</f>
        <v>Soleira de granito cinza p/ porta  30x90cm        # = 2cm</v>
      </c>
      <c r="C91" s="106"/>
      <c r="D91" s="107">
        <f>Planilha!E90</f>
        <v>0</v>
      </c>
      <c r="E91" s="107">
        <f>Planilha!F90</f>
        <v>0</v>
      </c>
      <c r="F91" s="69">
        <f>Planilha!G90*(1+Planilha!H90)</f>
        <v>0</v>
      </c>
      <c r="G91" s="476"/>
      <c r="H91" s="476"/>
      <c r="I91" s="476"/>
      <c r="J91" s="476"/>
      <c r="K91" s="476"/>
      <c r="L91" s="476"/>
      <c r="M91" s="476"/>
      <c r="N91" s="476"/>
      <c r="O91" s="476"/>
      <c r="P91" s="97">
        <f t="shared" si="5"/>
        <v>0</v>
      </c>
    </row>
    <row r="92" spans="1:16" s="96" customFormat="1" ht="19.5" customHeight="1">
      <c r="A92" s="5"/>
      <c r="B92" s="99" t="s">
        <v>12</v>
      </c>
      <c r="C92" s="100"/>
      <c r="D92" s="101">
        <f>SUMPRODUCT(Planilha!D83:D90,Planilha!E83:E90,(1+Planilha!H83:H90))</f>
        <v>0</v>
      </c>
      <c r="E92" s="101">
        <f>SUMPRODUCT(Planilha!D83:D90,Planilha!F83:F90,(1+Planilha!H83:H90))</f>
        <v>0</v>
      </c>
      <c r="F92" s="101">
        <f>SUM(F84:F91)</f>
        <v>0</v>
      </c>
      <c r="G92" s="101">
        <f>SUMPRODUCT(G84:G91,F84:F91)</f>
        <v>0</v>
      </c>
      <c r="H92" s="101">
        <f>SUMPRODUCT(H84:H91,F84:F91)</f>
        <v>0</v>
      </c>
      <c r="I92" s="101">
        <f>SUMPRODUCT(I84:I91,F84:F91)</f>
        <v>0</v>
      </c>
      <c r="J92" s="283">
        <f>SUMPRODUCT(J84:J91,F84:F91)</f>
        <v>0</v>
      </c>
      <c r="K92" s="283">
        <f>SUMPRODUCT(K84:K91,F84:F91)</f>
        <v>0</v>
      </c>
      <c r="L92" s="283">
        <f>SUMPRODUCT(L84:L91,F84:F91)</f>
        <v>0</v>
      </c>
      <c r="M92" s="283">
        <f>SUMPRODUCT(M84:M91,F84:F91)</f>
        <v>0</v>
      </c>
      <c r="N92" s="283">
        <f>SUMPRODUCT(N84:N91,F84:F91)</f>
        <v>0</v>
      </c>
      <c r="O92" s="283">
        <f>SUMPRODUCT(O84:O91,F84:F91)</f>
        <v>0</v>
      </c>
      <c r="P92" s="90">
        <f t="shared" si="5"/>
        <v>0</v>
      </c>
    </row>
    <row r="93" spans="1:16" s="26" customFormat="1" ht="19.5" customHeight="1">
      <c r="A93" s="5"/>
      <c r="B93" s="99"/>
      <c r="C93" s="100"/>
      <c r="D93" s="101"/>
      <c r="E93" s="101"/>
      <c r="F93" s="101"/>
      <c r="G93" s="101"/>
      <c r="H93" s="101"/>
      <c r="I93" s="101"/>
      <c r="J93" s="283"/>
      <c r="K93" s="283"/>
      <c r="L93" s="283"/>
      <c r="M93" s="283"/>
      <c r="N93" s="283"/>
      <c r="O93" s="283"/>
      <c r="P93" s="105"/>
    </row>
    <row r="94" spans="1:16" s="26" customFormat="1" ht="19.5" customHeight="1">
      <c r="A94" s="5" t="s">
        <v>246</v>
      </c>
      <c r="B94" s="25" t="s">
        <v>247</v>
      </c>
      <c r="C94" s="100"/>
      <c r="D94" s="101"/>
      <c r="E94" s="101"/>
      <c r="F94" s="101"/>
      <c r="G94" s="101"/>
      <c r="H94" s="101"/>
      <c r="I94" s="101"/>
      <c r="J94" s="283"/>
      <c r="K94" s="283"/>
      <c r="L94" s="283"/>
      <c r="M94" s="283"/>
      <c r="N94" s="283"/>
      <c r="O94" s="283"/>
      <c r="P94" s="105"/>
    </row>
    <row r="95" spans="1:16" s="26" customFormat="1" ht="19.5" customHeight="1">
      <c r="A95" s="5"/>
      <c r="B95" s="191" t="s">
        <v>131</v>
      </c>
      <c r="C95" s="100"/>
      <c r="D95" s="101"/>
      <c r="E95" s="101"/>
      <c r="F95" s="101"/>
      <c r="G95" s="101"/>
      <c r="H95" s="101"/>
      <c r="I95" s="101"/>
      <c r="J95" s="283"/>
      <c r="K95" s="283"/>
      <c r="L95" s="283"/>
      <c r="M95" s="283"/>
      <c r="N95" s="283"/>
      <c r="O95" s="283"/>
      <c r="P95" s="105"/>
    </row>
    <row r="96" spans="1:16" s="291" customFormat="1" ht="19.5" customHeight="1">
      <c r="A96" s="289" t="s">
        <v>248</v>
      </c>
      <c r="B96" s="287" t="str">
        <f>Planilha!B95</f>
        <v>Kit cavalete c/ registro de esfera                                          Ø = ¾"</v>
      </c>
      <c r="C96" s="290"/>
      <c r="D96" s="107">
        <f>Planilha!E95</f>
        <v>0</v>
      </c>
      <c r="E96" s="107">
        <f>Planilha!F95</f>
        <v>0</v>
      </c>
      <c r="F96" s="69">
        <f>Planilha!G95*(1+Planilha!H95)</f>
        <v>0</v>
      </c>
      <c r="G96" s="476"/>
      <c r="H96" s="476"/>
      <c r="I96" s="476"/>
      <c r="J96" s="476"/>
      <c r="K96" s="476"/>
      <c r="L96" s="476"/>
      <c r="M96" s="476"/>
      <c r="N96" s="476"/>
      <c r="O96" s="476"/>
      <c r="P96" s="97">
        <f aca="true" t="shared" si="6" ref="P96:P108">O96+N96+M96+L96+K96+J96+I96+H96+G96</f>
        <v>0</v>
      </c>
    </row>
    <row r="97" spans="1:16" s="26" customFormat="1" ht="19.5" customHeight="1">
      <c r="A97" s="8" t="s">
        <v>249</v>
      </c>
      <c r="B97" s="287" t="str">
        <f>Planilha!B96</f>
        <v>Registro de pressão c/ canopla cromada                            Ø = ¾"</v>
      </c>
      <c r="C97" s="106"/>
      <c r="D97" s="107">
        <f>Planilha!E96</f>
        <v>0</v>
      </c>
      <c r="E97" s="107">
        <f>Planilha!F96</f>
        <v>0</v>
      </c>
      <c r="F97" s="69">
        <f>Planilha!G96*(1+Planilha!H96)</f>
        <v>0</v>
      </c>
      <c r="G97" s="476"/>
      <c r="H97" s="476"/>
      <c r="I97" s="476"/>
      <c r="J97" s="476"/>
      <c r="K97" s="476"/>
      <c r="L97" s="476"/>
      <c r="M97" s="476"/>
      <c r="N97" s="476"/>
      <c r="O97" s="476"/>
      <c r="P97" s="97">
        <f t="shared" si="6"/>
        <v>0</v>
      </c>
    </row>
    <row r="98" spans="1:16" s="26" customFormat="1" ht="19.5" customHeight="1">
      <c r="A98" s="8" t="s">
        <v>250</v>
      </c>
      <c r="B98" s="287" t="str">
        <f>Planilha!B97</f>
        <v>Registro esfera borboleta bruto PVC                                   Ø = ¾"</v>
      </c>
      <c r="C98" s="106"/>
      <c r="D98" s="107">
        <f>Planilha!E97</f>
        <v>0</v>
      </c>
      <c r="E98" s="107">
        <f>Planilha!F97</f>
        <v>0</v>
      </c>
      <c r="F98" s="69">
        <f>Planilha!G97*(1+Planilha!H97)</f>
        <v>0</v>
      </c>
      <c r="G98" s="476"/>
      <c r="H98" s="476"/>
      <c r="I98" s="476"/>
      <c r="J98" s="476"/>
      <c r="K98" s="476"/>
      <c r="L98" s="476"/>
      <c r="M98" s="476"/>
      <c r="N98" s="476"/>
      <c r="O98" s="476"/>
      <c r="P98" s="97">
        <f t="shared" si="6"/>
        <v>0</v>
      </c>
    </row>
    <row r="99" spans="1:16" s="26" customFormat="1" ht="19.5" customHeight="1">
      <c r="A99" s="8" t="s">
        <v>251</v>
      </c>
      <c r="B99" s="287" t="str">
        <f>Planilha!B98</f>
        <v>Colar de tomada em PVC                             Ø = ¾"</v>
      </c>
      <c r="C99" s="106"/>
      <c r="D99" s="107">
        <f>Planilha!E98</f>
        <v>0</v>
      </c>
      <c r="E99" s="107">
        <f>Planilha!F98</f>
        <v>0</v>
      </c>
      <c r="F99" s="69">
        <f>Planilha!G98*(1+Planilha!H98)</f>
        <v>0</v>
      </c>
      <c r="G99" s="476"/>
      <c r="H99" s="476"/>
      <c r="I99" s="476"/>
      <c r="J99" s="476"/>
      <c r="K99" s="476"/>
      <c r="L99" s="476"/>
      <c r="M99" s="476"/>
      <c r="N99" s="476"/>
      <c r="O99" s="476"/>
      <c r="P99" s="97">
        <f t="shared" si="6"/>
        <v>0</v>
      </c>
    </row>
    <row r="100" spans="1:16" s="26" customFormat="1" ht="19.5" customHeight="1">
      <c r="A100" s="8" t="s">
        <v>252</v>
      </c>
      <c r="B100" s="287" t="str">
        <f>Planilha!B99</f>
        <v>Joelho 90° soldável c/ rosca                         Ø = 25 mm - ¾"</v>
      </c>
      <c r="C100" s="106"/>
      <c r="D100" s="107">
        <f>Planilha!E99</f>
        <v>0</v>
      </c>
      <c r="E100" s="107">
        <f>Planilha!F99</f>
        <v>0</v>
      </c>
      <c r="F100" s="69">
        <f>Planilha!G99*(1+Planilha!H99)</f>
        <v>0</v>
      </c>
      <c r="G100" s="476"/>
      <c r="H100" s="476"/>
      <c r="I100" s="476"/>
      <c r="J100" s="476"/>
      <c r="K100" s="476"/>
      <c r="L100" s="476"/>
      <c r="M100" s="476"/>
      <c r="N100" s="476"/>
      <c r="O100" s="476"/>
      <c r="P100" s="97">
        <f t="shared" si="6"/>
        <v>0</v>
      </c>
    </row>
    <row r="101" spans="1:16" s="26" customFormat="1" ht="19.5" customHeight="1">
      <c r="A101" s="8" t="s">
        <v>253</v>
      </c>
      <c r="B101" s="287" t="str">
        <f>Planilha!B100</f>
        <v>Luva soldável c/ rosca                                   Ø = 25 mm -¾"</v>
      </c>
      <c r="C101" s="106"/>
      <c r="D101" s="107">
        <f>Planilha!E100</f>
        <v>0</v>
      </c>
      <c r="E101" s="107">
        <f>Planilha!F100</f>
        <v>0</v>
      </c>
      <c r="F101" s="69">
        <f>Planilha!G100*(1+Planilha!H100)</f>
        <v>0</v>
      </c>
      <c r="G101" s="476"/>
      <c r="H101" s="476"/>
      <c r="I101" s="476"/>
      <c r="J101" s="476"/>
      <c r="K101" s="476"/>
      <c r="L101" s="476"/>
      <c r="M101" s="476"/>
      <c r="N101" s="476"/>
      <c r="O101" s="476"/>
      <c r="P101" s="97">
        <f t="shared" si="6"/>
        <v>0</v>
      </c>
    </row>
    <row r="102" spans="1:16" s="26" customFormat="1" ht="19.5" customHeight="1">
      <c r="A102" s="8" t="s">
        <v>254</v>
      </c>
      <c r="B102" s="287" t="str">
        <f>Planilha!B101</f>
        <v>Adapt sold. c/ flange livre p/ cx. d´água                                   Ø = 25 mm - ¾"</v>
      </c>
      <c r="C102" s="106"/>
      <c r="D102" s="107">
        <f>Planilha!E101</f>
        <v>0</v>
      </c>
      <c r="E102" s="107">
        <f>Planilha!F101</f>
        <v>0</v>
      </c>
      <c r="F102" s="69">
        <f>Planilha!G101*(1+Planilha!H101)</f>
        <v>0</v>
      </c>
      <c r="G102" s="476"/>
      <c r="H102" s="476"/>
      <c r="I102" s="476"/>
      <c r="J102" s="476"/>
      <c r="K102" s="476"/>
      <c r="L102" s="476"/>
      <c r="M102" s="476"/>
      <c r="N102" s="476"/>
      <c r="O102" s="476"/>
      <c r="P102" s="97">
        <f t="shared" si="6"/>
        <v>0</v>
      </c>
    </row>
    <row r="103" spans="1:16" s="26" customFormat="1" ht="19.5" customHeight="1">
      <c r="A103" s="8" t="s">
        <v>255</v>
      </c>
      <c r="B103" s="287" t="str">
        <f>Planilha!B102</f>
        <v>Adapt sold.curto c/bolsa-rosca p registro                                Ø = 25 mm - ¾"</v>
      </c>
      <c r="C103" s="106"/>
      <c r="D103" s="107">
        <f>Planilha!E102</f>
        <v>0</v>
      </c>
      <c r="E103" s="107">
        <f>Planilha!F102</f>
        <v>0</v>
      </c>
      <c r="F103" s="69">
        <f>Planilha!G102*(1+Planilha!H102)</f>
        <v>0</v>
      </c>
      <c r="G103" s="476"/>
      <c r="H103" s="476"/>
      <c r="I103" s="476"/>
      <c r="J103" s="476"/>
      <c r="K103" s="476"/>
      <c r="L103" s="476"/>
      <c r="M103" s="476"/>
      <c r="N103" s="476"/>
      <c r="O103" s="476"/>
      <c r="P103" s="97">
        <f t="shared" si="6"/>
        <v>0</v>
      </c>
    </row>
    <row r="104" spans="1:16" s="26" customFormat="1" ht="19.5" customHeight="1">
      <c r="A104" s="8" t="s">
        <v>256</v>
      </c>
      <c r="B104" s="287" t="str">
        <f>Planilha!B103</f>
        <v>Curva 90° soldável                                   Ø = 25 mm</v>
      </c>
      <c r="C104" s="106"/>
      <c r="D104" s="107">
        <f>Planilha!E103</f>
        <v>0</v>
      </c>
      <c r="E104" s="107">
        <f>Planilha!F103</f>
        <v>0</v>
      </c>
      <c r="F104" s="69">
        <f>Planilha!G103*(1+Planilha!H103)</f>
        <v>0</v>
      </c>
      <c r="G104" s="476"/>
      <c r="H104" s="476"/>
      <c r="I104" s="476"/>
      <c r="J104" s="476"/>
      <c r="K104" s="476"/>
      <c r="L104" s="476"/>
      <c r="M104" s="476"/>
      <c r="N104" s="476"/>
      <c r="O104" s="476"/>
      <c r="P104" s="97">
        <f t="shared" si="6"/>
        <v>0</v>
      </c>
    </row>
    <row r="105" spans="1:16" s="26" customFormat="1" ht="19.5" customHeight="1">
      <c r="A105" s="8" t="s">
        <v>257</v>
      </c>
      <c r="B105" s="287" t="str">
        <f>Planilha!B104</f>
        <v>Joelho 90° soldável                                 Ø = 25 mm</v>
      </c>
      <c r="C105" s="106"/>
      <c r="D105" s="107">
        <f>Planilha!E104</f>
        <v>0</v>
      </c>
      <c r="E105" s="107">
        <f>Planilha!F104</f>
        <v>0</v>
      </c>
      <c r="F105" s="69">
        <f>Planilha!G104*(1+Planilha!H104)</f>
        <v>0</v>
      </c>
      <c r="G105" s="476"/>
      <c r="H105" s="476"/>
      <c r="I105" s="476"/>
      <c r="J105" s="476"/>
      <c r="K105" s="476"/>
      <c r="L105" s="476"/>
      <c r="M105" s="476"/>
      <c r="N105" s="476"/>
      <c r="O105" s="476"/>
      <c r="P105" s="97">
        <f t="shared" si="6"/>
        <v>0</v>
      </c>
    </row>
    <row r="106" spans="1:16" s="26" customFormat="1" ht="19.5" customHeight="1">
      <c r="A106" s="8" t="s">
        <v>258</v>
      </c>
      <c r="B106" s="287" t="str">
        <f>Planilha!B105</f>
        <v>Luva soldável                                           Ø = 25 mm</v>
      </c>
      <c r="C106" s="106"/>
      <c r="D106" s="107">
        <f>Planilha!E105</f>
        <v>0</v>
      </c>
      <c r="E106" s="107">
        <f>Planilha!F105</f>
        <v>0</v>
      </c>
      <c r="F106" s="69">
        <f>Planilha!G105*(1+Planilha!H105)</f>
        <v>0</v>
      </c>
      <c r="G106" s="476"/>
      <c r="H106" s="476"/>
      <c r="I106" s="476"/>
      <c r="J106" s="476"/>
      <c r="K106" s="476"/>
      <c r="L106" s="476"/>
      <c r="M106" s="476"/>
      <c r="N106" s="476"/>
      <c r="O106" s="476"/>
      <c r="P106" s="97">
        <f t="shared" si="6"/>
        <v>0</v>
      </c>
    </row>
    <row r="107" spans="1:16" s="26" customFormat="1" ht="19.5" customHeight="1">
      <c r="A107" s="8" t="s">
        <v>259</v>
      </c>
      <c r="B107" s="287" t="str">
        <f>Planilha!B106</f>
        <v>Tubo PVC soldável marrom                   Ø = 25 mm   c/ 6m</v>
      </c>
      <c r="C107" s="106"/>
      <c r="D107" s="107">
        <f>Planilha!E106</f>
        <v>0</v>
      </c>
      <c r="E107" s="107">
        <f>Planilha!F106</f>
        <v>0</v>
      </c>
      <c r="F107" s="69">
        <f>Planilha!G106*(1+Planilha!H106)</f>
        <v>0</v>
      </c>
      <c r="G107" s="476"/>
      <c r="H107" s="476"/>
      <c r="I107" s="476"/>
      <c r="J107" s="476"/>
      <c r="K107" s="476"/>
      <c r="L107" s="476"/>
      <c r="M107" s="476"/>
      <c r="N107" s="476"/>
      <c r="O107" s="476"/>
      <c r="P107" s="97">
        <f t="shared" si="6"/>
        <v>0</v>
      </c>
    </row>
    <row r="108" spans="1:16" s="26" customFormat="1" ht="19.5" customHeight="1">
      <c r="A108" s="8" t="s">
        <v>260</v>
      </c>
      <c r="B108" s="287" t="str">
        <f>Planilha!B107</f>
        <v>Tê 90° soldável                                       Ø = 25 mm</v>
      </c>
      <c r="C108" s="106"/>
      <c r="D108" s="107">
        <f>Planilha!E107</f>
        <v>0</v>
      </c>
      <c r="E108" s="107">
        <f>Planilha!F107</f>
        <v>0</v>
      </c>
      <c r="F108" s="69">
        <f>Planilha!G107*(1+Planilha!H107)</f>
        <v>0</v>
      </c>
      <c r="G108" s="476"/>
      <c r="H108" s="476"/>
      <c r="I108" s="476"/>
      <c r="J108" s="476"/>
      <c r="K108" s="476"/>
      <c r="L108" s="476"/>
      <c r="M108" s="476"/>
      <c r="N108" s="476"/>
      <c r="O108" s="476"/>
      <c r="P108" s="97">
        <f t="shared" si="6"/>
        <v>0</v>
      </c>
    </row>
    <row r="109" spans="1:16" s="26" customFormat="1" ht="19.5" customHeight="1">
      <c r="A109" s="8"/>
      <c r="B109" s="191" t="s">
        <v>145</v>
      </c>
      <c r="C109" s="106"/>
      <c r="D109" s="107"/>
      <c r="E109" s="107"/>
      <c r="F109" s="107"/>
      <c r="G109" s="107"/>
      <c r="H109" s="107"/>
      <c r="I109" s="107"/>
      <c r="J109" s="118"/>
      <c r="K109" s="118"/>
      <c r="L109" s="118"/>
      <c r="M109" s="118"/>
      <c r="N109" s="118"/>
      <c r="O109" s="118"/>
      <c r="P109" s="285"/>
    </row>
    <row r="110" spans="1:16" s="26" customFormat="1" ht="19.5" customHeight="1">
      <c r="A110" s="8" t="s">
        <v>261</v>
      </c>
      <c r="B110" s="287" t="str">
        <f>Planilha!B109</f>
        <v>Caixa de gordura   CG 60x60cm de alvenaria de tijolo maciços c/ revestimento </v>
      </c>
      <c r="C110" s="106"/>
      <c r="D110" s="107">
        <f>Planilha!E109</f>
        <v>0</v>
      </c>
      <c r="E110" s="107">
        <f>Planilha!F109</f>
        <v>0</v>
      </c>
      <c r="F110" s="69">
        <f>Planilha!G109*(1+Planilha!H109)</f>
        <v>0</v>
      </c>
      <c r="G110" s="476"/>
      <c r="H110" s="476"/>
      <c r="I110" s="476"/>
      <c r="J110" s="476"/>
      <c r="K110" s="476"/>
      <c r="L110" s="476"/>
      <c r="M110" s="476"/>
      <c r="N110" s="476"/>
      <c r="O110" s="476"/>
      <c r="P110" s="97">
        <f aca="true" t="shared" si="7" ref="P110:P145">O110+N110+M110+L110+K110+J110+I110+H110+G110</f>
        <v>0</v>
      </c>
    </row>
    <row r="111" spans="1:16" s="26" customFormat="1" ht="19.5" customHeight="1">
      <c r="A111" s="8" t="s">
        <v>262</v>
      </c>
      <c r="B111" s="287" t="str">
        <f>Planilha!B110</f>
        <v>Caixa de gordura   CG 80x80cm de alvenaria de tijolo maciços c/ revestimento</v>
      </c>
      <c r="C111" s="106"/>
      <c r="D111" s="107">
        <f>Planilha!E110</f>
        <v>0</v>
      </c>
      <c r="E111" s="107">
        <f>Planilha!F110</f>
        <v>0</v>
      </c>
      <c r="F111" s="69">
        <f>Planilha!G110*(1+Planilha!H110)</f>
        <v>0</v>
      </c>
      <c r="G111" s="476"/>
      <c r="H111" s="476"/>
      <c r="I111" s="476"/>
      <c r="J111" s="476"/>
      <c r="K111" s="476"/>
      <c r="L111" s="476"/>
      <c r="M111" s="476"/>
      <c r="N111" s="476"/>
      <c r="O111" s="476"/>
      <c r="P111" s="97">
        <f t="shared" si="7"/>
        <v>0</v>
      </c>
    </row>
    <row r="112" spans="1:16" s="26" customFormat="1" ht="19.5" customHeight="1">
      <c r="A112" s="8" t="s">
        <v>263</v>
      </c>
      <c r="B112" s="287" t="str">
        <f>Planilha!B111</f>
        <v>Caixa de inspeção esgoto simples CE-60x60cm de alvenaria de tijolo maciços c/ revestimento</v>
      </c>
      <c r="C112" s="106"/>
      <c r="D112" s="107">
        <f>Planilha!E111</f>
        <v>0</v>
      </c>
      <c r="E112" s="107">
        <f>Planilha!F111</f>
        <v>0</v>
      </c>
      <c r="F112" s="69">
        <f>Planilha!G111*(1+Planilha!H111)</f>
        <v>0</v>
      </c>
      <c r="G112" s="476"/>
      <c r="H112" s="476"/>
      <c r="I112" s="476"/>
      <c r="J112" s="476"/>
      <c r="K112" s="476"/>
      <c r="L112" s="476"/>
      <c r="M112" s="476"/>
      <c r="N112" s="476"/>
      <c r="O112" s="476"/>
      <c r="P112" s="97">
        <f t="shared" si="7"/>
        <v>0</v>
      </c>
    </row>
    <row r="113" spans="1:16" s="26" customFormat="1" ht="19.5" customHeight="1">
      <c r="A113" s="8" t="s">
        <v>264</v>
      </c>
      <c r="B113" s="287" t="str">
        <f>Planilha!B112</f>
        <v>Caixa de inspeção esgoto simples CE-80x80cm de alvenaria de tijolo maciços c/ revestimento</v>
      </c>
      <c r="C113" s="106"/>
      <c r="D113" s="107">
        <f>Planilha!E112</f>
        <v>0</v>
      </c>
      <c r="E113" s="107">
        <f>Planilha!F112</f>
        <v>0</v>
      </c>
      <c r="F113" s="69">
        <f>Planilha!G112*(1+Planilha!H112)</f>
        <v>0</v>
      </c>
      <c r="G113" s="476"/>
      <c r="H113" s="476"/>
      <c r="I113" s="476"/>
      <c r="J113" s="476"/>
      <c r="K113" s="476"/>
      <c r="L113" s="476"/>
      <c r="M113" s="476"/>
      <c r="N113" s="476"/>
      <c r="O113" s="476"/>
      <c r="P113" s="97">
        <f t="shared" si="7"/>
        <v>0</v>
      </c>
    </row>
    <row r="114" spans="1:16" s="26" customFormat="1" ht="19.5" customHeight="1">
      <c r="A114" s="8" t="s">
        <v>265</v>
      </c>
      <c r="B114" s="287" t="str">
        <f>Planilha!B113</f>
        <v>Caixa sifonada                                   Ø = 150x150x50R</v>
      </c>
      <c r="C114" s="106"/>
      <c r="D114" s="107">
        <f>Planilha!E113</f>
        <v>0</v>
      </c>
      <c r="E114" s="107">
        <f>Planilha!F113</f>
        <v>0</v>
      </c>
      <c r="F114" s="69">
        <f>Planilha!G113*(1+Planilha!H113)</f>
        <v>0</v>
      </c>
      <c r="G114" s="476"/>
      <c r="H114" s="476"/>
      <c r="I114" s="476"/>
      <c r="J114" s="476"/>
      <c r="K114" s="476"/>
      <c r="L114" s="476"/>
      <c r="M114" s="476"/>
      <c r="N114" s="476"/>
      <c r="O114" s="476"/>
      <c r="P114" s="97">
        <f t="shared" si="7"/>
        <v>0</v>
      </c>
    </row>
    <row r="115" spans="1:16" s="26" customFormat="1" ht="19.5" customHeight="1">
      <c r="A115" s="8" t="s">
        <v>266</v>
      </c>
      <c r="B115" s="287" t="str">
        <f>Planilha!B114</f>
        <v>Sifão flexível c/ Adaptador                               Ø = 1.½" - 1.½"</v>
      </c>
      <c r="C115" s="106"/>
      <c r="D115" s="107">
        <f>Planilha!E114</f>
        <v>0</v>
      </c>
      <c r="E115" s="107">
        <f>Planilha!F114</f>
        <v>0</v>
      </c>
      <c r="F115" s="69">
        <f>Planilha!G114*(1+Planilha!H114)</f>
        <v>0</v>
      </c>
      <c r="G115" s="476"/>
      <c r="H115" s="476"/>
      <c r="I115" s="476"/>
      <c r="J115" s="476"/>
      <c r="K115" s="476"/>
      <c r="L115" s="476"/>
      <c r="M115" s="476"/>
      <c r="N115" s="476"/>
      <c r="O115" s="476"/>
      <c r="P115" s="97">
        <f t="shared" si="7"/>
        <v>0</v>
      </c>
    </row>
    <row r="116" spans="1:16" s="26" customFormat="1" ht="19.5" customHeight="1">
      <c r="A116" s="8" t="s">
        <v>267</v>
      </c>
      <c r="B116" s="287" t="str">
        <f>Planilha!B115</f>
        <v>Válvula  de plastico p/ tanque                           Ø = 1 ½"</v>
      </c>
      <c r="C116" s="106"/>
      <c r="D116" s="107">
        <f>Planilha!E115</f>
        <v>0</v>
      </c>
      <c r="E116" s="107">
        <f>Planilha!F115</f>
        <v>0</v>
      </c>
      <c r="F116" s="69">
        <f>Planilha!G115*(1+Planilha!H115)</f>
        <v>0</v>
      </c>
      <c r="G116" s="476"/>
      <c r="H116" s="476"/>
      <c r="I116" s="476"/>
      <c r="J116" s="476"/>
      <c r="K116" s="476"/>
      <c r="L116" s="476"/>
      <c r="M116" s="476"/>
      <c r="N116" s="476"/>
      <c r="O116" s="476"/>
      <c r="P116" s="97">
        <f t="shared" si="7"/>
        <v>0</v>
      </c>
    </row>
    <row r="117" spans="1:16" s="26" customFormat="1" ht="19.5" customHeight="1">
      <c r="A117" s="8" t="s">
        <v>268</v>
      </c>
      <c r="B117" s="287" t="str">
        <f>Planilha!B116</f>
        <v>Bucha de redução longa                                   Ø = 50 mm - 40 mm</v>
      </c>
      <c r="C117" s="106"/>
      <c r="D117" s="107">
        <f>Planilha!E116</f>
        <v>0</v>
      </c>
      <c r="E117" s="107">
        <f>Planilha!F116</f>
        <v>0</v>
      </c>
      <c r="F117" s="69">
        <f>Planilha!G116*(1+Planilha!H116)</f>
        <v>0</v>
      </c>
      <c r="G117" s="476"/>
      <c r="H117" s="476"/>
      <c r="I117" s="476"/>
      <c r="J117" s="476"/>
      <c r="K117" s="476"/>
      <c r="L117" s="476"/>
      <c r="M117" s="476"/>
      <c r="N117" s="476"/>
      <c r="O117" s="476"/>
      <c r="P117" s="97">
        <f t="shared" si="7"/>
        <v>0</v>
      </c>
    </row>
    <row r="118" spans="1:16" s="26" customFormat="1" ht="19.5" customHeight="1">
      <c r="A118" s="8" t="s">
        <v>269</v>
      </c>
      <c r="B118" s="287" t="str">
        <f>Planilha!B117</f>
        <v>Curva 45° curta                                    Ø = 100 mm</v>
      </c>
      <c r="C118" s="106"/>
      <c r="D118" s="107">
        <f>Planilha!E117</f>
        <v>0</v>
      </c>
      <c r="E118" s="107">
        <f>Planilha!F117</f>
        <v>0</v>
      </c>
      <c r="F118" s="69">
        <f>Planilha!G117*(1+Planilha!H117)</f>
        <v>0</v>
      </c>
      <c r="G118" s="476"/>
      <c r="H118" s="476"/>
      <c r="I118" s="476"/>
      <c r="J118" s="476"/>
      <c r="K118" s="476"/>
      <c r="L118" s="476"/>
      <c r="M118" s="476"/>
      <c r="N118" s="476"/>
      <c r="O118" s="476"/>
      <c r="P118" s="97">
        <f t="shared" si="7"/>
        <v>0</v>
      </c>
    </row>
    <row r="119" spans="1:16" s="26" customFormat="1" ht="19.5" customHeight="1">
      <c r="A119" s="8" t="s">
        <v>270</v>
      </c>
      <c r="B119" s="287" t="str">
        <f>Planilha!B118</f>
        <v>Curva 45° longa                                   Ø = 100 mm</v>
      </c>
      <c r="C119" s="106"/>
      <c r="D119" s="107">
        <f>Planilha!E118</f>
        <v>0</v>
      </c>
      <c r="E119" s="107">
        <f>Planilha!F118</f>
        <v>0</v>
      </c>
      <c r="F119" s="69">
        <f>Planilha!G118*(1+Planilha!H118)</f>
        <v>0</v>
      </c>
      <c r="G119" s="476"/>
      <c r="H119" s="476"/>
      <c r="I119" s="476"/>
      <c r="J119" s="476"/>
      <c r="K119" s="476"/>
      <c r="L119" s="476"/>
      <c r="M119" s="476"/>
      <c r="N119" s="476"/>
      <c r="O119" s="476"/>
      <c r="P119" s="97">
        <f t="shared" si="7"/>
        <v>0</v>
      </c>
    </row>
    <row r="120" spans="1:16" s="26" customFormat="1" ht="19.5" customHeight="1">
      <c r="A120" s="8" t="s">
        <v>271</v>
      </c>
      <c r="B120" s="287" t="str">
        <f>Planilha!B119</f>
        <v>Curva 45° longa                                   Ø = 50 mm</v>
      </c>
      <c r="C120" s="106"/>
      <c r="D120" s="107">
        <f>Planilha!E119</f>
        <v>0</v>
      </c>
      <c r="E120" s="107">
        <f>Planilha!F119</f>
        <v>0</v>
      </c>
      <c r="F120" s="69">
        <f>Planilha!G119*(1+Planilha!H119)</f>
        <v>0</v>
      </c>
      <c r="G120" s="476"/>
      <c r="H120" s="476"/>
      <c r="I120" s="476"/>
      <c r="J120" s="476"/>
      <c r="K120" s="476"/>
      <c r="L120" s="476"/>
      <c r="M120" s="476"/>
      <c r="N120" s="476"/>
      <c r="O120" s="476"/>
      <c r="P120" s="97">
        <f t="shared" si="7"/>
        <v>0</v>
      </c>
    </row>
    <row r="121" spans="1:16" s="26" customFormat="1" ht="19.5" customHeight="1">
      <c r="A121" s="8" t="s">
        <v>272</v>
      </c>
      <c r="B121" s="287" t="str">
        <f>Planilha!B120</f>
        <v>Curva 45° longa                                   Ø = 75 mm</v>
      </c>
      <c r="C121" s="106"/>
      <c r="D121" s="107">
        <f>Planilha!E120</f>
        <v>0</v>
      </c>
      <c r="E121" s="107">
        <f>Planilha!F120</f>
        <v>0</v>
      </c>
      <c r="F121" s="69">
        <f>Planilha!G120*(1+Planilha!H120)</f>
        <v>0</v>
      </c>
      <c r="G121" s="476"/>
      <c r="H121" s="476"/>
      <c r="I121" s="476"/>
      <c r="J121" s="476"/>
      <c r="K121" s="476"/>
      <c r="L121" s="476"/>
      <c r="M121" s="476"/>
      <c r="N121" s="476"/>
      <c r="O121" s="476"/>
      <c r="P121" s="97">
        <f t="shared" si="7"/>
        <v>0</v>
      </c>
    </row>
    <row r="122" spans="1:16" s="26" customFormat="1" ht="19.5" customHeight="1">
      <c r="A122" s="8" t="s">
        <v>273</v>
      </c>
      <c r="B122" s="287" t="str">
        <f>Planilha!B121</f>
        <v>Curva 45° longa                                  Ø = 40 mm</v>
      </c>
      <c r="C122" s="106"/>
      <c r="D122" s="107">
        <f>Planilha!E121</f>
        <v>0</v>
      </c>
      <c r="E122" s="107">
        <f>Planilha!F121</f>
        <v>0</v>
      </c>
      <c r="F122" s="69">
        <f>Planilha!G121*(1+Planilha!H121)</f>
        <v>0</v>
      </c>
      <c r="G122" s="476"/>
      <c r="H122" s="476"/>
      <c r="I122" s="476"/>
      <c r="J122" s="476"/>
      <c r="K122" s="476"/>
      <c r="L122" s="476"/>
      <c r="M122" s="476"/>
      <c r="N122" s="476"/>
      <c r="O122" s="476"/>
      <c r="P122" s="97">
        <f t="shared" si="7"/>
        <v>0</v>
      </c>
    </row>
    <row r="123" spans="1:16" s="26" customFormat="1" ht="19.5" customHeight="1">
      <c r="A123" s="8" t="s">
        <v>274</v>
      </c>
      <c r="B123" s="287" t="str">
        <f>Planilha!B122</f>
        <v>Curva 90° curta                                   Ø = 40 mm</v>
      </c>
      <c r="C123" s="106"/>
      <c r="D123" s="107">
        <f>Planilha!E122</f>
        <v>0</v>
      </c>
      <c r="E123" s="107">
        <f>Planilha!F122</f>
        <v>0</v>
      </c>
      <c r="F123" s="69">
        <f>Planilha!G122*(1+Planilha!H122)</f>
        <v>0</v>
      </c>
      <c r="G123" s="476"/>
      <c r="H123" s="476"/>
      <c r="I123" s="476"/>
      <c r="J123" s="476"/>
      <c r="K123" s="476"/>
      <c r="L123" s="476"/>
      <c r="M123" s="476"/>
      <c r="N123" s="476"/>
      <c r="O123" s="476"/>
      <c r="P123" s="97">
        <f t="shared" si="7"/>
        <v>0</v>
      </c>
    </row>
    <row r="124" spans="1:16" s="26" customFormat="1" ht="19.5" customHeight="1">
      <c r="A124" s="8" t="s">
        <v>275</v>
      </c>
      <c r="B124" s="287" t="str">
        <f>Planilha!B123</f>
        <v>Joelho 45°                                   Ø = 100 mm</v>
      </c>
      <c r="C124" s="106"/>
      <c r="D124" s="107">
        <f>Planilha!E123</f>
        <v>0</v>
      </c>
      <c r="E124" s="107">
        <f>Planilha!F123</f>
        <v>0</v>
      </c>
      <c r="F124" s="69">
        <f>Planilha!G123*(1+Planilha!H123)</f>
        <v>0</v>
      </c>
      <c r="G124" s="476"/>
      <c r="H124" s="476"/>
      <c r="I124" s="476"/>
      <c r="J124" s="476"/>
      <c r="K124" s="476"/>
      <c r="L124" s="476"/>
      <c r="M124" s="476"/>
      <c r="N124" s="476"/>
      <c r="O124" s="476"/>
      <c r="P124" s="97">
        <f t="shared" si="7"/>
        <v>0</v>
      </c>
    </row>
    <row r="125" spans="1:16" s="26" customFormat="1" ht="19.5" customHeight="1">
      <c r="A125" s="8" t="s">
        <v>276</v>
      </c>
      <c r="B125" s="287" t="str">
        <f>Planilha!B124</f>
        <v>Joelho 45°                                   Ø = 40 mm</v>
      </c>
      <c r="C125" s="106"/>
      <c r="D125" s="107">
        <f>Planilha!E124</f>
        <v>0</v>
      </c>
      <c r="E125" s="107">
        <f>Planilha!F124</f>
        <v>0</v>
      </c>
      <c r="F125" s="69">
        <f>Planilha!G124*(1+Planilha!H124)</f>
        <v>0</v>
      </c>
      <c r="G125" s="476"/>
      <c r="H125" s="476"/>
      <c r="I125" s="476"/>
      <c r="J125" s="476"/>
      <c r="K125" s="476"/>
      <c r="L125" s="476"/>
      <c r="M125" s="476"/>
      <c r="N125" s="476"/>
      <c r="O125" s="476"/>
      <c r="P125" s="97">
        <f t="shared" si="7"/>
        <v>0</v>
      </c>
    </row>
    <row r="126" spans="1:16" s="26" customFormat="1" ht="19.5" customHeight="1" thickBot="1">
      <c r="A126" s="306" t="s">
        <v>277</v>
      </c>
      <c r="B126" s="343" t="str">
        <f>Planilha!B125</f>
        <v>Joelho 45°                                   Ø = 50 mm</v>
      </c>
      <c r="C126" s="19"/>
      <c r="D126" s="72">
        <f>Planilha!E125</f>
        <v>0</v>
      </c>
      <c r="E126" s="72">
        <f>Planilha!F125</f>
        <v>0</v>
      </c>
      <c r="F126" s="72">
        <f>Planilha!G125*(1+Planilha!H125)</f>
        <v>0</v>
      </c>
      <c r="G126" s="477"/>
      <c r="H126" s="477"/>
      <c r="I126" s="477"/>
      <c r="J126" s="477"/>
      <c r="K126" s="477"/>
      <c r="L126" s="477"/>
      <c r="M126" s="477"/>
      <c r="N126" s="477"/>
      <c r="O126" s="477"/>
      <c r="P126" s="336">
        <f t="shared" si="7"/>
        <v>0</v>
      </c>
    </row>
    <row r="127" spans="1:16" s="26" customFormat="1" ht="19.5" customHeight="1" thickTop="1">
      <c r="A127" s="312" t="s">
        <v>278</v>
      </c>
      <c r="B127" s="344" t="str">
        <f>Planilha!B126</f>
        <v>Joelho 90°                                   Ø = 100 mm</v>
      </c>
      <c r="C127" s="338"/>
      <c r="D127" s="339">
        <f>Planilha!E126</f>
        <v>0</v>
      </c>
      <c r="E127" s="339">
        <f>Planilha!F126</f>
        <v>0</v>
      </c>
      <c r="F127" s="339">
        <f>Planilha!G126*(1+Planilha!H126)</f>
        <v>0</v>
      </c>
      <c r="G127" s="478"/>
      <c r="H127" s="478"/>
      <c r="I127" s="478"/>
      <c r="J127" s="478"/>
      <c r="K127" s="478"/>
      <c r="L127" s="478"/>
      <c r="M127" s="478"/>
      <c r="N127" s="478"/>
      <c r="O127" s="478"/>
      <c r="P127" s="340">
        <f t="shared" si="7"/>
        <v>0</v>
      </c>
    </row>
    <row r="128" spans="1:16" s="26" customFormat="1" ht="19.5" customHeight="1">
      <c r="A128" s="8" t="s">
        <v>279</v>
      </c>
      <c r="B128" s="287" t="str">
        <f>Planilha!B127</f>
        <v>Joelho 90°                                   Ø = 40 mm</v>
      </c>
      <c r="C128" s="106"/>
      <c r="D128" s="107">
        <f>Planilha!E127</f>
        <v>0</v>
      </c>
      <c r="E128" s="107">
        <f>Planilha!F127</f>
        <v>0</v>
      </c>
      <c r="F128" s="69">
        <f>Planilha!G127*(1+Planilha!H127)</f>
        <v>0</v>
      </c>
      <c r="G128" s="476"/>
      <c r="H128" s="476"/>
      <c r="I128" s="476"/>
      <c r="J128" s="476"/>
      <c r="K128" s="476"/>
      <c r="L128" s="476"/>
      <c r="M128" s="476"/>
      <c r="N128" s="476"/>
      <c r="O128" s="476"/>
      <c r="P128" s="97">
        <f t="shared" si="7"/>
        <v>0</v>
      </c>
    </row>
    <row r="129" spans="1:16" s="26" customFormat="1" ht="19.5" customHeight="1">
      <c r="A129" s="8" t="s">
        <v>280</v>
      </c>
      <c r="B129" s="287" t="str">
        <f>Planilha!B128</f>
        <v>Joelho 90° c/anel p/ esgoto secundário                                   Ø = 40 mm - 1.½"</v>
      </c>
      <c r="C129" s="106"/>
      <c r="D129" s="107">
        <f>Planilha!E128</f>
        <v>0</v>
      </c>
      <c r="E129" s="107">
        <f>Planilha!F128</f>
        <v>0</v>
      </c>
      <c r="F129" s="69">
        <f>Planilha!G128*(1+Planilha!H128)</f>
        <v>0</v>
      </c>
      <c r="G129" s="476"/>
      <c r="H129" s="476"/>
      <c r="I129" s="476"/>
      <c r="J129" s="476"/>
      <c r="K129" s="476"/>
      <c r="L129" s="476"/>
      <c r="M129" s="476"/>
      <c r="N129" s="476"/>
      <c r="O129" s="476"/>
      <c r="P129" s="97">
        <f t="shared" si="7"/>
        <v>0</v>
      </c>
    </row>
    <row r="130" spans="1:16" s="26" customFormat="1" ht="19.5" customHeight="1">
      <c r="A130" s="8" t="s">
        <v>281</v>
      </c>
      <c r="B130" s="287" t="str">
        <f>Planilha!B129</f>
        <v>Junção simples                                   Ø = 100 mm - 50 mm</v>
      </c>
      <c r="C130" s="106"/>
      <c r="D130" s="107">
        <f>Planilha!E129</f>
        <v>0</v>
      </c>
      <c r="E130" s="107">
        <f>Planilha!F129</f>
        <v>0</v>
      </c>
      <c r="F130" s="69">
        <f>Planilha!G129*(1+Planilha!H129)</f>
        <v>0</v>
      </c>
      <c r="G130" s="476"/>
      <c r="H130" s="476"/>
      <c r="I130" s="476"/>
      <c r="J130" s="476"/>
      <c r="K130" s="476"/>
      <c r="L130" s="476"/>
      <c r="M130" s="476"/>
      <c r="N130" s="476"/>
      <c r="O130" s="476"/>
      <c r="P130" s="97">
        <f t="shared" si="7"/>
        <v>0</v>
      </c>
    </row>
    <row r="131" spans="1:16" s="26" customFormat="1" ht="19.5" customHeight="1">
      <c r="A131" s="8" t="s">
        <v>282</v>
      </c>
      <c r="B131" s="287" t="str">
        <f>Planilha!B130</f>
        <v>Junção simples                                   Ø = 100 mm- 100 mm</v>
      </c>
      <c r="C131" s="106"/>
      <c r="D131" s="107">
        <f>Planilha!E130</f>
        <v>0</v>
      </c>
      <c r="E131" s="107">
        <f>Planilha!F130</f>
        <v>0</v>
      </c>
      <c r="F131" s="69">
        <f>Planilha!G130*(1+Planilha!H130)</f>
        <v>0</v>
      </c>
      <c r="G131" s="476"/>
      <c r="H131" s="476"/>
      <c r="I131" s="476"/>
      <c r="J131" s="476"/>
      <c r="K131" s="476"/>
      <c r="L131" s="476"/>
      <c r="M131" s="476"/>
      <c r="N131" s="476"/>
      <c r="O131" s="476"/>
      <c r="P131" s="97">
        <f t="shared" si="7"/>
        <v>0</v>
      </c>
    </row>
    <row r="132" spans="1:16" s="26" customFormat="1" ht="19.5" customHeight="1">
      <c r="A132" s="8" t="s">
        <v>283</v>
      </c>
      <c r="B132" s="287" t="str">
        <f>Planilha!B131</f>
        <v>Junção simples                                   Ø = 150 mm - 100 mm</v>
      </c>
      <c r="C132" s="106"/>
      <c r="D132" s="107">
        <f>Planilha!E131</f>
        <v>0</v>
      </c>
      <c r="E132" s="107">
        <f>Planilha!F131</f>
        <v>0</v>
      </c>
      <c r="F132" s="69">
        <f>Planilha!G131*(1+Planilha!H131)</f>
        <v>0</v>
      </c>
      <c r="G132" s="476"/>
      <c r="H132" s="476"/>
      <c r="I132" s="476"/>
      <c r="J132" s="476"/>
      <c r="K132" s="476"/>
      <c r="L132" s="476"/>
      <c r="M132" s="476"/>
      <c r="N132" s="476"/>
      <c r="O132" s="476"/>
      <c r="P132" s="97">
        <f t="shared" si="7"/>
        <v>0</v>
      </c>
    </row>
    <row r="133" spans="1:16" s="26" customFormat="1" ht="19.5" customHeight="1">
      <c r="A133" s="8" t="s">
        <v>284</v>
      </c>
      <c r="B133" s="287" t="str">
        <f>Planilha!B132</f>
        <v>Junção simples                                   Ø = 50 mm - 50 mm</v>
      </c>
      <c r="C133" s="106"/>
      <c r="D133" s="107">
        <f>Planilha!E132</f>
        <v>0</v>
      </c>
      <c r="E133" s="107">
        <f>Planilha!F132</f>
        <v>0</v>
      </c>
      <c r="F133" s="69">
        <f>Planilha!G132*(1+Planilha!H132)</f>
        <v>0</v>
      </c>
      <c r="G133" s="476"/>
      <c r="H133" s="476"/>
      <c r="I133" s="476"/>
      <c r="J133" s="476"/>
      <c r="K133" s="476"/>
      <c r="L133" s="476"/>
      <c r="M133" s="476"/>
      <c r="N133" s="476"/>
      <c r="O133" s="476"/>
      <c r="P133" s="97">
        <f t="shared" si="7"/>
        <v>0</v>
      </c>
    </row>
    <row r="134" spans="1:16" s="26" customFormat="1" ht="19.5" customHeight="1">
      <c r="A134" s="8" t="s">
        <v>285</v>
      </c>
      <c r="B134" s="287" t="str">
        <f>Planilha!B133</f>
        <v>Junção simples                                   Ø = 75 mm - 50 mm</v>
      </c>
      <c r="C134" s="106"/>
      <c r="D134" s="107">
        <f>Planilha!E133</f>
        <v>0</v>
      </c>
      <c r="E134" s="107">
        <f>Planilha!F133</f>
        <v>0</v>
      </c>
      <c r="F134" s="69">
        <f>Planilha!G133*(1+Planilha!H133)</f>
        <v>0</v>
      </c>
      <c r="G134" s="476"/>
      <c r="H134" s="476"/>
      <c r="I134" s="476"/>
      <c r="J134" s="476"/>
      <c r="K134" s="476"/>
      <c r="L134" s="476"/>
      <c r="M134" s="476"/>
      <c r="N134" s="476"/>
      <c r="O134" s="476"/>
      <c r="P134" s="97">
        <f t="shared" si="7"/>
        <v>0</v>
      </c>
    </row>
    <row r="135" spans="1:16" s="26" customFormat="1" ht="19.5" customHeight="1">
      <c r="A135" s="8" t="s">
        <v>286</v>
      </c>
      <c r="B135" s="287" t="str">
        <f>Planilha!B134</f>
        <v>Junção simples                                  Ø = 40 mm</v>
      </c>
      <c r="C135" s="106"/>
      <c r="D135" s="107">
        <f>Planilha!E134</f>
        <v>0</v>
      </c>
      <c r="E135" s="107">
        <f>Planilha!F134</f>
        <v>0</v>
      </c>
      <c r="F135" s="69">
        <f>Planilha!G134*(1+Planilha!H134)</f>
        <v>0</v>
      </c>
      <c r="G135" s="476"/>
      <c r="H135" s="476"/>
      <c r="I135" s="476"/>
      <c r="J135" s="476"/>
      <c r="K135" s="476"/>
      <c r="L135" s="476"/>
      <c r="M135" s="476"/>
      <c r="N135" s="476"/>
      <c r="O135" s="476"/>
      <c r="P135" s="97">
        <f t="shared" si="7"/>
        <v>0</v>
      </c>
    </row>
    <row r="136" spans="1:16" s="26" customFormat="1" ht="19.5" customHeight="1">
      <c r="A136" s="8" t="s">
        <v>287</v>
      </c>
      <c r="B136" s="287" t="str">
        <f>Planilha!B135</f>
        <v>Luva de correr                                     Ø = 150 mm</v>
      </c>
      <c r="C136" s="106"/>
      <c r="D136" s="107">
        <f>Planilha!E135</f>
        <v>0</v>
      </c>
      <c r="E136" s="107">
        <f>Planilha!F135</f>
        <v>0</v>
      </c>
      <c r="F136" s="69">
        <f>Planilha!G135*(1+Planilha!H135)</f>
        <v>0</v>
      </c>
      <c r="G136" s="476"/>
      <c r="H136" s="476"/>
      <c r="I136" s="476"/>
      <c r="J136" s="476"/>
      <c r="K136" s="476"/>
      <c r="L136" s="476"/>
      <c r="M136" s="476"/>
      <c r="N136" s="476"/>
      <c r="O136" s="476"/>
      <c r="P136" s="97">
        <f t="shared" si="7"/>
        <v>0</v>
      </c>
    </row>
    <row r="137" spans="1:16" s="26" customFormat="1" ht="19.5" customHeight="1">
      <c r="A137" s="8" t="s">
        <v>288</v>
      </c>
      <c r="B137" s="287" t="str">
        <f>Planilha!B136</f>
        <v>Luva simples                                       Ø = 100 mm</v>
      </c>
      <c r="C137" s="106"/>
      <c r="D137" s="107">
        <f>Planilha!E136</f>
        <v>0</v>
      </c>
      <c r="E137" s="107">
        <f>Planilha!F136</f>
        <v>0</v>
      </c>
      <c r="F137" s="69">
        <f>Planilha!G136*(1+Planilha!H136)</f>
        <v>0</v>
      </c>
      <c r="G137" s="476"/>
      <c r="H137" s="476"/>
      <c r="I137" s="476"/>
      <c r="J137" s="476"/>
      <c r="K137" s="476"/>
      <c r="L137" s="476"/>
      <c r="M137" s="476"/>
      <c r="N137" s="476"/>
      <c r="O137" s="476"/>
      <c r="P137" s="97">
        <f t="shared" si="7"/>
        <v>0</v>
      </c>
    </row>
    <row r="138" spans="1:16" s="26" customFormat="1" ht="19.5" customHeight="1">
      <c r="A138" s="8" t="s">
        <v>289</v>
      </c>
      <c r="B138" s="287" t="str">
        <f>Planilha!B137</f>
        <v>Luva simples                                       Ø = 75 mm</v>
      </c>
      <c r="C138" s="106"/>
      <c r="D138" s="107">
        <f>Planilha!E137</f>
        <v>0</v>
      </c>
      <c r="E138" s="107">
        <f>Planilha!F137</f>
        <v>0</v>
      </c>
      <c r="F138" s="69">
        <f>Planilha!G137*(1+Planilha!H137)</f>
        <v>0</v>
      </c>
      <c r="G138" s="476"/>
      <c r="H138" s="476"/>
      <c r="I138" s="476"/>
      <c r="J138" s="476"/>
      <c r="K138" s="476"/>
      <c r="L138" s="476"/>
      <c r="M138" s="476"/>
      <c r="N138" s="476"/>
      <c r="O138" s="476"/>
      <c r="P138" s="97">
        <f t="shared" si="7"/>
        <v>0</v>
      </c>
    </row>
    <row r="139" spans="1:16" s="26" customFormat="1" ht="19.5" customHeight="1">
      <c r="A139" s="8" t="s">
        <v>290</v>
      </c>
      <c r="B139" s="287" t="str">
        <f>Planilha!B138</f>
        <v>Redução excêntrica                                   Ø = 100 mm - 50 mm</v>
      </c>
      <c r="C139" s="106"/>
      <c r="D139" s="107">
        <f>Planilha!E138</f>
        <v>0</v>
      </c>
      <c r="E139" s="107">
        <f>Planilha!F138</f>
        <v>0</v>
      </c>
      <c r="F139" s="69">
        <f>Planilha!G138*(1+Planilha!H138)</f>
        <v>0</v>
      </c>
      <c r="G139" s="476"/>
      <c r="H139" s="476"/>
      <c r="I139" s="476"/>
      <c r="J139" s="476"/>
      <c r="K139" s="476"/>
      <c r="L139" s="476"/>
      <c r="M139" s="476"/>
      <c r="N139" s="476"/>
      <c r="O139" s="476"/>
      <c r="P139" s="97">
        <f t="shared" si="7"/>
        <v>0</v>
      </c>
    </row>
    <row r="140" spans="1:16" s="26" customFormat="1" ht="19.5" customHeight="1">
      <c r="A140" s="8" t="s">
        <v>291</v>
      </c>
      <c r="B140" s="287" t="str">
        <f>Planilha!B139</f>
        <v>Redução excêntrica                                   Ø = 75 mm - 50 mm</v>
      </c>
      <c r="C140" s="106"/>
      <c r="D140" s="107">
        <f>Planilha!E139</f>
        <v>0</v>
      </c>
      <c r="E140" s="107">
        <f>Planilha!F139</f>
        <v>0</v>
      </c>
      <c r="F140" s="69">
        <f>Planilha!G139*(1+Planilha!H139)</f>
        <v>0</v>
      </c>
      <c r="G140" s="476"/>
      <c r="H140" s="476"/>
      <c r="I140" s="476"/>
      <c r="J140" s="476"/>
      <c r="K140" s="476"/>
      <c r="L140" s="476"/>
      <c r="M140" s="476"/>
      <c r="N140" s="476"/>
      <c r="O140" s="476"/>
      <c r="P140" s="97">
        <f t="shared" si="7"/>
        <v>0</v>
      </c>
    </row>
    <row r="141" spans="1:16" s="26" customFormat="1" ht="19.5" customHeight="1">
      <c r="A141" s="8" t="s">
        <v>292</v>
      </c>
      <c r="B141" s="287" t="str">
        <f>Planilha!B140</f>
        <v>Tubo PVC rígido c/ ponta lisa  Serie R                    Ø = 100 mm - 4"      c/ 6m</v>
      </c>
      <c r="C141" s="106"/>
      <c r="D141" s="107">
        <f>Planilha!E140</f>
        <v>0</v>
      </c>
      <c r="E141" s="107">
        <f>Planilha!F140</f>
        <v>0</v>
      </c>
      <c r="F141" s="69">
        <f>Planilha!G140*(1+Planilha!H140)</f>
        <v>0</v>
      </c>
      <c r="G141" s="476"/>
      <c r="H141" s="476"/>
      <c r="I141" s="476"/>
      <c r="J141" s="476"/>
      <c r="K141" s="476"/>
      <c r="L141" s="476"/>
      <c r="M141" s="476"/>
      <c r="N141" s="476"/>
      <c r="O141" s="476"/>
      <c r="P141" s="97">
        <f t="shared" si="7"/>
        <v>0</v>
      </c>
    </row>
    <row r="142" spans="1:16" s="26" customFormat="1" ht="19.5" customHeight="1">
      <c r="A142" s="8" t="s">
        <v>293</v>
      </c>
      <c r="B142" s="287" t="str">
        <f>Planilha!B141</f>
        <v>Tubo PVC rígido c/ ponta lisa  Serie R                    Ø = 150 mm - 6"      c/ 6m</v>
      </c>
      <c r="C142" s="106"/>
      <c r="D142" s="107">
        <f>Planilha!E141</f>
        <v>0</v>
      </c>
      <c r="E142" s="107">
        <f>Planilha!F141</f>
        <v>0</v>
      </c>
      <c r="F142" s="69">
        <f>Planilha!G141*(1+Planilha!H141)</f>
        <v>0</v>
      </c>
      <c r="G142" s="476"/>
      <c r="H142" s="476"/>
      <c r="I142" s="476"/>
      <c r="J142" s="476"/>
      <c r="K142" s="476"/>
      <c r="L142" s="476"/>
      <c r="M142" s="476"/>
      <c r="N142" s="476"/>
      <c r="O142" s="476"/>
      <c r="P142" s="97">
        <f t="shared" si="7"/>
        <v>0</v>
      </c>
    </row>
    <row r="143" spans="1:16" s="26" customFormat="1" ht="19.5" customHeight="1">
      <c r="A143" s="8" t="s">
        <v>294</v>
      </c>
      <c r="B143" s="287" t="str">
        <f>Planilha!B142</f>
        <v>Tubo PVC rígido c/ ponta lisa  Serie R                    Ø = 40 mm               c/ 6m</v>
      </c>
      <c r="C143" s="106"/>
      <c r="D143" s="107">
        <f>Planilha!E142</f>
        <v>0</v>
      </c>
      <c r="E143" s="107">
        <f>Planilha!F142</f>
        <v>0</v>
      </c>
      <c r="F143" s="69">
        <f>Planilha!G142*(1+Planilha!H142)</f>
        <v>0</v>
      </c>
      <c r="G143" s="476"/>
      <c r="H143" s="476"/>
      <c r="I143" s="476"/>
      <c r="J143" s="476"/>
      <c r="K143" s="476"/>
      <c r="L143" s="476"/>
      <c r="M143" s="476"/>
      <c r="N143" s="476"/>
      <c r="O143" s="476"/>
      <c r="P143" s="97">
        <f t="shared" si="7"/>
        <v>0</v>
      </c>
    </row>
    <row r="144" spans="1:16" s="26" customFormat="1" ht="19.5" customHeight="1">
      <c r="A144" s="8" t="s">
        <v>295</v>
      </c>
      <c r="B144" s="287" t="str">
        <f>Planilha!B143</f>
        <v>Tubo PVC rígido c/ ponta lisa  Serie R                    Ø = 50 mm - 2"        c/ 6m</v>
      </c>
      <c r="C144" s="106"/>
      <c r="D144" s="107">
        <f>Planilha!E143</f>
        <v>0</v>
      </c>
      <c r="E144" s="107">
        <f>Planilha!F143</f>
        <v>0</v>
      </c>
      <c r="F144" s="69">
        <f>Planilha!G143*(1+Planilha!H143)</f>
        <v>0</v>
      </c>
      <c r="G144" s="476"/>
      <c r="H144" s="476"/>
      <c r="I144" s="476"/>
      <c r="J144" s="476"/>
      <c r="K144" s="476"/>
      <c r="L144" s="476"/>
      <c r="M144" s="476"/>
      <c r="N144" s="476"/>
      <c r="O144" s="476"/>
      <c r="P144" s="97">
        <f t="shared" si="7"/>
        <v>0</v>
      </c>
    </row>
    <row r="145" spans="1:16" s="26" customFormat="1" ht="19.5" customHeight="1">
      <c r="A145" s="8" t="s">
        <v>296</v>
      </c>
      <c r="B145" s="287" t="str">
        <f>Planilha!B144</f>
        <v>Tubo PVC rígido c/ ponta lisa  Serie R                    Ø = 75 mm - 3"        c/ 6m</v>
      </c>
      <c r="C145" s="106"/>
      <c r="D145" s="107">
        <f>Planilha!E144</f>
        <v>0</v>
      </c>
      <c r="E145" s="107">
        <f>Planilha!F144</f>
        <v>0</v>
      </c>
      <c r="F145" s="69">
        <f>Planilha!G144*(1+Planilha!H144)</f>
        <v>0</v>
      </c>
      <c r="G145" s="476"/>
      <c r="H145" s="476"/>
      <c r="I145" s="476"/>
      <c r="J145" s="476"/>
      <c r="K145" s="476"/>
      <c r="L145" s="476"/>
      <c r="M145" s="476"/>
      <c r="N145" s="476"/>
      <c r="O145" s="476"/>
      <c r="P145" s="97">
        <f t="shared" si="7"/>
        <v>0</v>
      </c>
    </row>
    <row r="146" spans="1:16" s="26" customFormat="1" ht="19.5" customHeight="1">
      <c r="A146" s="8"/>
      <c r="B146" s="191" t="s">
        <v>182</v>
      </c>
      <c r="C146" s="106"/>
      <c r="D146" s="107"/>
      <c r="E146" s="107"/>
      <c r="F146" s="107"/>
      <c r="G146" s="107"/>
      <c r="H146" s="107"/>
      <c r="I146" s="107"/>
      <c r="J146" s="118"/>
      <c r="K146" s="118"/>
      <c r="L146" s="118"/>
      <c r="M146" s="118"/>
      <c r="N146" s="118"/>
      <c r="O146" s="118"/>
      <c r="P146" s="285"/>
    </row>
    <row r="147" spans="1:16" s="26" customFormat="1" ht="19.5" customHeight="1">
      <c r="A147" s="8" t="s">
        <v>297</v>
      </c>
      <c r="B147" s="287" t="str">
        <f>Planilha!B146</f>
        <v>Caixa de esgoto pluvial 60x60cm de alvenaria de tijolo maciços, revest. e c/grelha metálica</v>
      </c>
      <c r="C147" s="106"/>
      <c r="D147" s="107">
        <f>Planilha!E146</f>
        <v>0</v>
      </c>
      <c r="E147" s="107">
        <f>Planilha!F146</f>
        <v>0</v>
      </c>
      <c r="F147" s="69">
        <f>Planilha!G146*(1+Planilha!H146)</f>
        <v>0</v>
      </c>
      <c r="G147" s="476"/>
      <c r="H147" s="476"/>
      <c r="I147" s="476"/>
      <c r="J147" s="476"/>
      <c r="K147" s="476"/>
      <c r="L147" s="476"/>
      <c r="M147" s="476"/>
      <c r="N147" s="476"/>
      <c r="O147" s="476"/>
      <c r="P147" s="97">
        <f aca="true" t="shared" si="8" ref="P147:P153">O147+N147+M147+L147+K147+J147+I147+H147+G147</f>
        <v>0</v>
      </c>
    </row>
    <row r="148" spans="1:16" s="26" customFormat="1" ht="19.5" customHeight="1">
      <c r="A148" s="8" t="s">
        <v>298</v>
      </c>
      <c r="B148" s="287" t="str">
        <f>Planilha!B147</f>
        <v>Curva 45° longa                         Ø =  100 mm</v>
      </c>
      <c r="C148" s="106"/>
      <c r="D148" s="107">
        <f>Planilha!E147</f>
        <v>0</v>
      </c>
      <c r="E148" s="107">
        <f>Planilha!F147</f>
        <v>0</v>
      </c>
      <c r="F148" s="69">
        <f>Planilha!G147*(1+Planilha!H147)</f>
        <v>0</v>
      </c>
      <c r="G148" s="476"/>
      <c r="H148" s="476"/>
      <c r="I148" s="476"/>
      <c r="J148" s="476"/>
      <c r="K148" s="476"/>
      <c r="L148" s="476"/>
      <c r="M148" s="476"/>
      <c r="N148" s="476"/>
      <c r="O148" s="476"/>
      <c r="P148" s="97">
        <f t="shared" si="8"/>
        <v>0</v>
      </c>
    </row>
    <row r="149" spans="1:16" s="26" customFormat="1" ht="19.5" customHeight="1">
      <c r="A149" s="8" t="s">
        <v>299</v>
      </c>
      <c r="B149" s="287" t="str">
        <f>Planilha!B148</f>
        <v>Joelho 90°                                  Ø =  100 mm</v>
      </c>
      <c r="C149" s="106"/>
      <c r="D149" s="107">
        <f>Planilha!E148</f>
        <v>0</v>
      </c>
      <c r="E149" s="107">
        <f>Planilha!F148</f>
        <v>0</v>
      </c>
      <c r="F149" s="69">
        <f>Planilha!G148*(1+Planilha!H148)</f>
        <v>0</v>
      </c>
      <c r="G149" s="476"/>
      <c r="H149" s="476"/>
      <c r="I149" s="476"/>
      <c r="J149" s="476"/>
      <c r="K149" s="476"/>
      <c r="L149" s="476"/>
      <c r="M149" s="476"/>
      <c r="N149" s="476"/>
      <c r="O149" s="476"/>
      <c r="P149" s="97">
        <f t="shared" si="8"/>
        <v>0</v>
      </c>
    </row>
    <row r="150" spans="1:16" s="26" customFormat="1" ht="19.5" customHeight="1">
      <c r="A150" s="8" t="s">
        <v>300</v>
      </c>
      <c r="B150" s="287" t="str">
        <f>Planilha!B149</f>
        <v>Luva de correr                            Ø =  100 mm</v>
      </c>
      <c r="C150" s="106"/>
      <c r="D150" s="107">
        <f>Planilha!E149</f>
        <v>0</v>
      </c>
      <c r="E150" s="107">
        <f>Planilha!F149</f>
        <v>0</v>
      </c>
      <c r="F150" s="69">
        <f>Planilha!G149*(1+Planilha!H149)</f>
        <v>0</v>
      </c>
      <c r="G150" s="476"/>
      <c r="H150" s="476"/>
      <c r="I150" s="476"/>
      <c r="J150" s="476"/>
      <c r="K150" s="476"/>
      <c r="L150" s="476"/>
      <c r="M150" s="476"/>
      <c r="N150" s="476"/>
      <c r="O150" s="476"/>
      <c r="P150" s="97">
        <f t="shared" si="8"/>
        <v>0</v>
      </c>
    </row>
    <row r="151" spans="1:16" s="26" customFormat="1" ht="19.5" customHeight="1">
      <c r="A151" s="8" t="s">
        <v>301</v>
      </c>
      <c r="B151" s="287" t="str">
        <f>Planilha!B150</f>
        <v>Luva simples                              Ø =  100 mm</v>
      </c>
      <c r="C151" s="106"/>
      <c r="D151" s="107">
        <f>Planilha!E150</f>
        <v>0</v>
      </c>
      <c r="E151" s="107">
        <f>Planilha!F150</f>
        <v>0</v>
      </c>
      <c r="F151" s="69">
        <f>Planilha!G150*(1+Planilha!H150)</f>
        <v>0</v>
      </c>
      <c r="G151" s="476"/>
      <c r="H151" s="476"/>
      <c r="I151" s="476"/>
      <c r="J151" s="476"/>
      <c r="K151" s="476"/>
      <c r="L151" s="476"/>
      <c r="M151" s="476"/>
      <c r="N151" s="476"/>
      <c r="O151" s="476"/>
      <c r="P151" s="97">
        <f t="shared" si="8"/>
        <v>0</v>
      </c>
    </row>
    <row r="152" spans="1:16" s="26" customFormat="1" ht="19.5" customHeight="1">
      <c r="A152" s="8" t="s">
        <v>302</v>
      </c>
      <c r="B152" s="287" t="str">
        <f>Planilha!B151</f>
        <v>Tubo PVC rígido c/ ponta lisa  Serie R                   Ø =  100 mm - 4"      c/ 6m</v>
      </c>
      <c r="C152" s="106"/>
      <c r="D152" s="107">
        <f>Planilha!E151</f>
        <v>0</v>
      </c>
      <c r="E152" s="107">
        <f>Planilha!F151</f>
        <v>0</v>
      </c>
      <c r="F152" s="69">
        <f>Planilha!G151*(1+Planilha!H151)</f>
        <v>0</v>
      </c>
      <c r="G152" s="476"/>
      <c r="H152" s="476"/>
      <c r="I152" s="476"/>
      <c r="J152" s="476"/>
      <c r="K152" s="476"/>
      <c r="L152" s="476"/>
      <c r="M152" s="476"/>
      <c r="N152" s="476"/>
      <c r="O152" s="476"/>
      <c r="P152" s="97">
        <f t="shared" si="8"/>
        <v>0</v>
      </c>
    </row>
    <row r="153" spans="1:16" s="26" customFormat="1" ht="19.5" customHeight="1">
      <c r="A153" s="8" t="s">
        <v>303</v>
      </c>
      <c r="B153" s="287" t="str">
        <f>Planilha!B152</f>
        <v>Tubo PVC rígido c/ ponta lisa  Serie R                    Ø = 150 mm - 6"      c/ 6m</v>
      </c>
      <c r="C153" s="106"/>
      <c r="D153" s="107">
        <f>Planilha!E152</f>
        <v>0</v>
      </c>
      <c r="E153" s="107">
        <f>Planilha!F152</f>
        <v>0</v>
      </c>
      <c r="F153" s="69">
        <f>Planilha!G152*(1+Planilha!H152)</f>
        <v>0</v>
      </c>
      <c r="G153" s="476"/>
      <c r="H153" s="476"/>
      <c r="I153" s="476"/>
      <c r="J153" s="476"/>
      <c r="K153" s="476"/>
      <c r="L153" s="476"/>
      <c r="M153" s="476"/>
      <c r="N153" s="476"/>
      <c r="O153" s="476"/>
      <c r="P153" s="97">
        <f t="shared" si="8"/>
        <v>0</v>
      </c>
    </row>
    <row r="154" spans="1:16" s="26" customFormat="1" ht="19.5" customHeight="1">
      <c r="A154" s="8"/>
      <c r="B154" s="191" t="s">
        <v>501</v>
      </c>
      <c r="C154" s="106"/>
      <c r="D154" s="107"/>
      <c r="E154" s="107"/>
      <c r="F154" s="107"/>
      <c r="G154" s="107"/>
      <c r="H154" s="107"/>
      <c r="I154" s="107"/>
      <c r="J154" s="118"/>
      <c r="K154" s="118"/>
      <c r="L154" s="118"/>
      <c r="M154" s="118"/>
      <c r="N154" s="118"/>
      <c r="O154" s="118"/>
      <c r="P154" s="285"/>
    </row>
    <row r="155" spans="1:16" s="26" customFormat="1" ht="19.5" customHeight="1">
      <c r="A155" s="8" t="s">
        <v>304</v>
      </c>
      <c r="B155" s="287" t="str">
        <f>Planilha!B154</f>
        <v>Caixa d'água de fibra c/ tampa  de 3000litros</v>
      </c>
      <c r="C155" s="106"/>
      <c r="D155" s="107">
        <f>Planilha!E154</f>
        <v>0</v>
      </c>
      <c r="E155" s="107">
        <f>Planilha!F154</f>
        <v>0</v>
      </c>
      <c r="F155" s="69">
        <f>Planilha!G154*(1+Planilha!H154)</f>
        <v>0</v>
      </c>
      <c r="G155" s="476"/>
      <c r="H155" s="476"/>
      <c r="I155" s="476"/>
      <c r="J155" s="476"/>
      <c r="K155" s="476"/>
      <c r="L155" s="476"/>
      <c r="M155" s="476"/>
      <c r="N155" s="476"/>
      <c r="O155" s="476"/>
      <c r="P155" s="97">
        <f aca="true" t="shared" si="9" ref="P155:P196">O155+N155+M155+L155+K155+J155+I155+H155+G155</f>
        <v>0</v>
      </c>
    </row>
    <row r="156" spans="1:16" s="26" customFormat="1" ht="19.5" customHeight="1">
      <c r="A156" s="8" t="s">
        <v>305</v>
      </c>
      <c r="B156" s="287" t="str">
        <f>Planilha!B155</f>
        <v>Joelho de redução soldável c/ rosca            Ø = 25 mm - ¾"</v>
      </c>
      <c r="C156" s="106"/>
      <c r="D156" s="107">
        <f>Planilha!E155</f>
        <v>0</v>
      </c>
      <c r="E156" s="107">
        <f>Planilha!F155</f>
        <v>0</v>
      </c>
      <c r="F156" s="69">
        <f>Planilha!G155*(1+Planilha!H155)</f>
        <v>0</v>
      </c>
      <c r="G156" s="476"/>
      <c r="H156" s="476"/>
      <c r="I156" s="476"/>
      <c r="J156" s="476"/>
      <c r="K156" s="476"/>
      <c r="L156" s="476"/>
      <c r="M156" s="476"/>
      <c r="N156" s="476"/>
      <c r="O156" s="476"/>
      <c r="P156" s="97">
        <f t="shared" si="9"/>
        <v>0</v>
      </c>
    </row>
    <row r="157" spans="1:16" s="26" customFormat="1" ht="19.5" customHeight="1">
      <c r="A157" s="8" t="s">
        <v>306</v>
      </c>
      <c r="B157" s="287" t="str">
        <f>Planilha!B156</f>
        <v>Luva soldável c/ rosca                                   Ø = 25 mm -¾"</v>
      </c>
      <c r="C157" s="106"/>
      <c r="D157" s="107">
        <f>Planilha!E156</f>
        <v>0</v>
      </c>
      <c r="E157" s="107">
        <f>Planilha!F156</f>
        <v>0</v>
      </c>
      <c r="F157" s="69">
        <f>Planilha!G156*(1+Planilha!H156)</f>
        <v>0</v>
      </c>
      <c r="G157" s="476"/>
      <c r="H157" s="476"/>
      <c r="I157" s="476"/>
      <c r="J157" s="476"/>
      <c r="K157" s="476"/>
      <c r="L157" s="476"/>
      <c r="M157" s="476"/>
      <c r="N157" s="476"/>
      <c r="O157" s="476"/>
      <c r="P157" s="97">
        <f t="shared" si="9"/>
        <v>0</v>
      </c>
    </row>
    <row r="158" spans="1:16" s="26" customFormat="1" ht="19.5" customHeight="1">
      <c r="A158" s="8" t="s">
        <v>307</v>
      </c>
      <c r="B158" s="287" t="str">
        <f>Planilha!B157</f>
        <v>Adapt sold. c/ flange livre p/ cx. d´água                                      Ø = 75 mm - 2.½"</v>
      </c>
      <c r="C158" s="106"/>
      <c r="D158" s="107">
        <f>Planilha!E157</f>
        <v>0</v>
      </c>
      <c r="E158" s="107">
        <f>Planilha!F157</f>
        <v>0</v>
      </c>
      <c r="F158" s="69">
        <f>Planilha!G157*(1+Planilha!H157)</f>
        <v>0</v>
      </c>
      <c r="G158" s="476"/>
      <c r="H158" s="476"/>
      <c r="I158" s="476"/>
      <c r="J158" s="476"/>
      <c r="K158" s="476"/>
      <c r="L158" s="476"/>
      <c r="M158" s="476"/>
      <c r="N158" s="476"/>
      <c r="O158" s="476"/>
      <c r="P158" s="97">
        <f t="shared" si="9"/>
        <v>0</v>
      </c>
    </row>
    <row r="159" spans="1:16" s="26" customFormat="1" ht="19.5" customHeight="1">
      <c r="A159" s="8" t="s">
        <v>308</v>
      </c>
      <c r="B159" s="287" t="str">
        <f>Planilha!B158</f>
        <v>Adapt sold.curto c/bolsa-rosca p registro                                   Ø = 25 mm - ¾"</v>
      </c>
      <c r="C159" s="106"/>
      <c r="D159" s="107">
        <f>Planilha!E158</f>
        <v>0</v>
      </c>
      <c r="E159" s="107">
        <f>Planilha!F158</f>
        <v>0</v>
      </c>
      <c r="F159" s="69">
        <f>Planilha!G158*(1+Planilha!H158)</f>
        <v>0</v>
      </c>
      <c r="G159" s="476"/>
      <c r="H159" s="476"/>
      <c r="I159" s="476"/>
      <c r="J159" s="476"/>
      <c r="K159" s="476"/>
      <c r="L159" s="476"/>
      <c r="M159" s="476"/>
      <c r="N159" s="476"/>
      <c r="O159" s="476"/>
      <c r="P159" s="97">
        <f t="shared" si="9"/>
        <v>0</v>
      </c>
    </row>
    <row r="160" spans="1:16" s="26" customFormat="1" ht="19.5" customHeight="1">
      <c r="A160" s="8" t="s">
        <v>309</v>
      </c>
      <c r="B160" s="287" t="str">
        <f>Planilha!B159</f>
        <v>Adapt sold.curto c/bolsa-rosca p registro                                   Ø = 32 mm - 1"</v>
      </c>
      <c r="C160" s="106"/>
      <c r="D160" s="107">
        <f>Planilha!E159</f>
        <v>0</v>
      </c>
      <c r="E160" s="107">
        <f>Planilha!F159</f>
        <v>0</v>
      </c>
      <c r="F160" s="69">
        <f>Planilha!G159*(1+Planilha!H159)</f>
        <v>0</v>
      </c>
      <c r="G160" s="476"/>
      <c r="H160" s="476"/>
      <c r="I160" s="476"/>
      <c r="J160" s="476"/>
      <c r="K160" s="476"/>
      <c r="L160" s="476"/>
      <c r="M160" s="476"/>
      <c r="N160" s="476"/>
      <c r="O160" s="476"/>
      <c r="P160" s="97">
        <f t="shared" si="9"/>
        <v>0</v>
      </c>
    </row>
    <row r="161" spans="1:16" s="26" customFormat="1" ht="19.5" customHeight="1">
      <c r="A161" s="8" t="s">
        <v>310</v>
      </c>
      <c r="B161" s="287" t="str">
        <f>Planilha!B160</f>
        <v>Adapt sold.curto c/bolsa-rosca p registro                                   Ø = 40 mm - 1.¼"</v>
      </c>
      <c r="C161" s="106"/>
      <c r="D161" s="107">
        <f>Planilha!E160</f>
        <v>0</v>
      </c>
      <c r="E161" s="107">
        <f>Planilha!F160</f>
        <v>0</v>
      </c>
      <c r="F161" s="69">
        <f>Planilha!G160*(1+Planilha!H160)</f>
        <v>0</v>
      </c>
      <c r="G161" s="476"/>
      <c r="H161" s="476"/>
      <c r="I161" s="476"/>
      <c r="J161" s="476"/>
      <c r="K161" s="476"/>
      <c r="L161" s="476"/>
      <c r="M161" s="476"/>
      <c r="N161" s="476"/>
      <c r="O161" s="476"/>
      <c r="P161" s="97">
        <f t="shared" si="9"/>
        <v>0</v>
      </c>
    </row>
    <row r="162" spans="1:16" s="26" customFormat="1" ht="19.5" customHeight="1">
      <c r="A162" s="8" t="s">
        <v>311</v>
      </c>
      <c r="B162" s="287" t="str">
        <f>Planilha!B161</f>
        <v>Adapt sold.curto c/bolsa-rosca p registro                                   Ø = 75 mm - 2.½"</v>
      </c>
      <c r="C162" s="106"/>
      <c r="D162" s="107">
        <f>Planilha!E161</f>
        <v>0</v>
      </c>
      <c r="E162" s="107">
        <f>Planilha!F161</f>
        <v>0</v>
      </c>
      <c r="F162" s="69">
        <f>Planilha!G161*(1+Planilha!H161)</f>
        <v>0</v>
      </c>
      <c r="G162" s="476"/>
      <c r="H162" s="476"/>
      <c r="I162" s="476"/>
      <c r="J162" s="476"/>
      <c r="K162" s="476"/>
      <c r="L162" s="476"/>
      <c r="M162" s="476"/>
      <c r="N162" s="476"/>
      <c r="O162" s="476"/>
      <c r="P162" s="97">
        <f t="shared" si="9"/>
        <v>0</v>
      </c>
    </row>
    <row r="163" spans="1:16" s="26" customFormat="1" ht="19.5" customHeight="1">
      <c r="A163" s="8" t="s">
        <v>312</v>
      </c>
      <c r="B163" s="287" t="str">
        <f>Planilha!B162</f>
        <v>Bucha de redução sold. curta                                   Ø = 32 mm - 25 mm</v>
      </c>
      <c r="C163" s="106"/>
      <c r="D163" s="107">
        <f>Planilha!E162</f>
        <v>0</v>
      </c>
      <c r="E163" s="107">
        <f>Planilha!F162</f>
        <v>0</v>
      </c>
      <c r="F163" s="69">
        <f>Planilha!G162*(1+Planilha!H162)</f>
        <v>0</v>
      </c>
      <c r="G163" s="476"/>
      <c r="H163" s="476"/>
      <c r="I163" s="476"/>
      <c r="J163" s="476"/>
      <c r="K163" s="476"/>
      <c r="L163" s="476"/>
      <c r="M163" s="476"/>
      <c r="N163" s="476"/>
      <c r="O163" s="476"/>
      <c r="P163" s="97">
        <f t="shared" si="9"/>
        <v>0</v>
      </c>
    </row>
    <row r="164" spans="1:16" s="26" customFormat="1" ht="19.5" customHeight="1">
      <c r="A164" s="8" t="s">
        <v>313</v>
      </c>
      <c r="B164" s="287" t="str">
        <f>Planilha!B163</f>
        <v>Bucha de redução sold. curta                                   Ø = 40 mm - 32 mm</v>
      </c>
      <c r="C164" s="106"/>
      <c r="D164" s="107">
        <f>Planilha!E163</f>
        <v>0</v>
      </c>
      <c r="E164" s="107">
        <f>Planilha!F163</f>
        <v>0</v>
      </c>
      <c r="F164" s="69">
        <f>Planilha!G163*(1+Planilha!H163)</f>
        <v>0</v>
      </c>
      <c r="G164" s="476"/>
      <c r="H164" s="476"/>
      <c r="I164" s="476"/>
      <c r="J164" s="476"/>
      <c r="K164" s="476"/>
      <c r="L164" s="476"/>
      <c r="M164" s="476"/>
      <c r="N164" s="476"/>
      <c r="O164" s="476"/>
      <c r="P164" s="97">
        <f t="shared" si="9"/>
        <v>0</v>
      </c>
    </row>
    <row r="165" spans="1:16" s="26" customFormat="1" ht="19.5" customHeight="1">
      <c r="A165" s="8" t="s">
        <v>314</v>
      </c>
      <c r="B165" s="287" t="str">
        <f>Planilha!B164</f>
        <v>Bucha de redução sold. curta                                   Ø = 75 mm - 60 mm</v>
      </c>
      <c r="C165" s="106"/>
      <c r="D165" s="107">
        <f>Planilha!E164</f>
        <v>0</v>
      </c>
      <c r="E165" s="107">
        <f>Planilha!F164</f>
        <v>0</v>
      </c>
      <c r="F165" s="69">
        <f>Planilha!G164*(1+Planilha!H164)</f>
        <v>0</v>
      </c>
      <c r="G165" s="476"/>
      <c r="H165" s="476"/>
      <c r="I165" s="476"/>
      <c r="J165" s="476"/>
      <c r="K165" s="476"/>
      <c r="L165" s="476"/>
      <c r="M165" s="476"/>
      <c r="N165" s="476"/>
      <c r="O165" s="476"/>
      <c r="P165" s="97">
        <f t="shared" si="9"/>
        <v>0</v>
      </c>
    </row>
    <row r="166" spans="1:16" s="26" customFormat="1" ht="19.5" customHeight="1" thickBot="1">
      <c r="A166" s="306" t="s">
        <v>315</v>
      </c>
      <c r="B166" s="343" t="str">
        <f>Planilha!B165</f>
        <v>Bucha de redução sold. longa                                   Ø = 40 mm - 25 mm</v>
      </c>
      <c r="C166" s="19"/>
      <c r="D166" s="72">
        <f>Planilha!E165</f>
        <v>0</v>
      </c>
      <c r="E166" s="72">
        <f>Planilha!F165</f>
        <v>0</v>
      </c>
      <c r="F166" s="72">
        <f>Planilha!G165*(1+Planilha!H165)</f>
        <v>0</v>
      </c>
      <c r="G166" s="477"/>
      <c r="H166" s="477"/>
      <c r="I166" s="477"/>
      <c r="J166" s="477"/>
      <c r="K166" s="477"/>
      <c r="L166" s="477"/>
      <c r="M166" s="477"/>
      <c r="N166" s="477"/>
      <c r="O166" s="477"/>
      <c r="P166" s="336">
        <f t="shared" si="9"/>
        <v>0</v>
      </c>
    </row>
    <row r="167" spans="1:16" s="26" customFormat="1" ht="19.5" customHeight="1" thickTop="1">
      <c r="A167" s="312" t="s">
        <v>316</v>
      </c>
      <c r="B167" s="344" t="str">
        <f>Planilha!B166</f>
        <v>Bucha de redução sold. longa                                   Ø = 60 mm - 40 mm</v>
      </c>
      <c r="C167" s="338"/>
      <c r="D167" s="339">
        <f>Planilha!E166</f>
        <v>0</v>
      </c>
      <c r="E167" s="339">
        <f>Planilha!F166</f>
        <v>0</v>
      </c>
      <c r="F167" s="339">
        <f>Planilha!G166*(1+Planilha!H166)</f>
        <v>0</v>
      </c>
      <c r="G167" s="478"/>
      <c r="H167" s="478"/>
      <c r="I167" s="478"/>
      <c r="J167" s="478"/>
      <c r="K167" s="478"/>
      <c r="L167" s="478"/>
      <c r="M167" s="478"/>
      <c r="N167" s="478"/>
      <c r="O167" s="478"/>
      <c r="P167" s="340">
        <f t="shared" si="9"/>
        <v>0</v>
      </c>
    </row>
    <row r="168" spans="1:16" s="26" customFormat="1" ht="19.5" customHeight="1">
      <c r="A168" s="8" t="s">
        <v>317</v>
      </c>
      <c r="B168" s="287" t="str">
        <f>Planilha!B167</f>
        <v>Cap soldável                                             Ø = 25 mm</v>
      </c>
      <c r="C168" s="106"/>
      <c r="D168" s="107">
        <f>Planilha!E167</f>
        <v>0</v>
      </c>
      <c r="E168" s="107">
        <f>Planilha!F167</f>
        <v>0</v>
      </c>
      <c r="F168" s="69">
        <f>Planilha!G167*(1+Planilha!H167)</f>
        <v>0</v>
      </c>
      <c r="G168" s="476"/>
      <c r="H168" s="476"/>
      <c r="I168" s="476"/>
      <c r="J168" s="476"/>
      <c r="K168" s="476"/>
      <c r="L168" s="476"/>
      <c r="M168" s="476"/>
      <c r="N168" s="476"/>
      <c r="O168" s="476"/>
      <c r="P168" s="97">
        <f t="shared" si="9"/>
        <v>0</v>
      </c>
    </row>
    <row r="169" spans="1:16" s="26" customFormat="1" ht="19.5" customHeight="1">
      <c r="A169" s="8" t="s">
        <v>318</v>
      </c>
      <c r="B169" s="287" t="str">
        <f>Planilha!B168</f>
        <v>Curva 45° soldável                                   Ø = 32 mm</v>
      </c>
      <c r="C169" s="106"/>
      <c r="D169" s="107">
        <f>Planilha!E168</f>
        <v>0</v>
      </c>
      <c r="E169" s="107">
        <f>Planilha!F168</f>
        <v>0</v>
      </c>
      <c r="F169" s="69">
        <f>Planilha!G168*(1+Planilha!H168)</f>
        <v>0</v>
      </c>
      <c r="G169" s="476"/>
      <c r="H169" s="476"/>
      <c r="I169" s="476"/>
      <c r="J169" s="476"/>
      <c r="K169" s="476"/>
      <c r="L169" s="476"/>
      <c r="M169" s="476"/>
      <c r="N169" s="476"/>
      <c r="O169" s="476"/>
      <c r="P169" s="97">
        <f t="shared" si="9"/>
        <v>0</v>
      </c>
    </row>
    <row r="170" spans="1:16" s="26" customFormat="1" ht="19.5" customHeight="1">
      <c r="A170" s="8" t="s">
        <v>319</v>
      </c>
      <c r="B170" s="287" t="str">
        <f>Planilha!B169</f>
        <v>Curva 45° soldável                                   Ø = 60 mm</v>
      </c>
      <c r="C170" s="106"/>
      <c r="D170" s="107">
        <f>Planilha!E169</f>
        <v>0</v>
      </c>
      <c r="E170" s="107">
        <f>Planilha!F169</f>
        <v>0</v>
      </c>
      <c r="F170" s="69">
        <f>Planilha!G169*(1+Planilha!H169)</f>
        <v>0</v>
      </c>
      <c r="G170" s="476"/>
      <c r="H170" s="476"/>
      <c r="I170" s="476"/>
      <c r="J170" s="476"/>
      <c r="K170" s="476"/>
      <c r="L170" s="476"/>
      <c r="M170" s="476"/>
      <c r="N170" s="476"/>
      <c r="O170" s="476"/>
      <c r="P170" s="97">
        <f t="shared" si="9"/>
        <v>0</v>
      </c>
    </row>
    <row r="171" spans="1:16" s="26" customFormat="1" ht="19.5" customHeight="1">
      <c r="A171" s="8" t="s">
        <v>320</v>
      </c>
      <c r="B171" s="287" t="str">
        <f>Planilha!B170</f>
        <v>Curva 90° soldável                                   Ø = 25 mm</v>
      </c>
      <c r="C171" s="106"/>
      <c r="D171" s="107">
        <f>Planilha!E170</f>
        <v>0</v>
      </c>
      <c r="E171" s="107">
        <f>Planilha!F170</f>
        <v>0</v>
      </c>
      <c r="F171" s="69">
        <f>Planilha!G170*(1+Planilha!H170)</f>
        <v>0</v>
      </c>
      <c r="G171" s="476"/>
      <c r="H171" s="476"/>
      <c r="I171" s="476"/>
      <c r="J171" s="476"/>
      <c r="K171" s="476"/>
      <c r="L171" s="476"/>
      <c r="M171" s="476"/>
      <c r="N171" s="476"/>
      <c r="O171" s="476"/>
      <c r="P171" s="97">
        <f t="shared" si="9"/>
        <v>0</v>
      </c>
    </row>
    <row r="172" spans="1:16" s="26" customFormat="1" ht="19.5" customHeight="1">
      <c r="A172" s="8" t="s">
        <v>321</v>
      </c>
      <c r="B172" s="287" t="str">
        <f>Planilha!B171</f>
        <v>Curva 90° soldável                                   Ø = 32 mm</v>
      </c>
      <c r="C172" s="106"/>
      <c r="D172" s="107">
        <f>Planilha!E171</f>
        <v>0</v>
      </c>
      <c r="E172" s="107">
        <f>Planilha!F171</f>
        <v>0</v>
      </c>
      <c r="F172" s="69">
        <f>Planilha!G171*(1+Planilha!H171)</f>
        <v>0</v>
      </c>
      <c r="G172" s="476"/>
      <c r="H172" s="476"/>
      <c r="I172" s="476"/>
      <c r="J172" s="476"/>
      <c r="K172" s="476"/>
      <c r="L172" s="476"/>
      <c r="M172" s="476"/>
      <c r="N172" s="476"/>
      <c r="O172" s="476"/>
      <c r="P172" s="97">
        <f t="shared" si="9"/>
        <v>0</v>
      </c>
    </row>
    <row r="173" spans="1:16" s="26" customFormat="1" ht="19.5" customHeight="1">
      <c r="A173" s="8" t="s">
        <v>322</v>
      </c>
      <c r="B173" s="287" t="str">
        <f>Planilha!B172</f>
        <v>Curva 90° soldável                                   Ø = 40 mm</v>
      </c>
      <c r="C173" s="106"/>
      <c r="D173" s="107">
        <f>Planilha!E172</f>
        <v>0</v>
      </c>
      <c r="E173" s="107">
        <f>Planilha!F172</f>
        <v>0</v>
      </c>
      <c r="F173" s="69">
        <f>Planilha!G172*(1+Planilha!H172)</f>
        <v>0</v>
      </c>
      <c r="G173" s="476"/>
      <c r="H173" s="476"/>
      <c r="I173" s="476"/>
      <c r="J173" s="476"/>
      <c r="K173" s="476"/>
      <c r="L173" s="476"/>
      <c r="M173" s="476"/>
      <c r="N173" s="476"/>
      <c r="O173" s="476"/>
      <c r="P173" s="97">
        <f t="shared" si="9"/>
        <v>0</v>
      </c>
    </row>
    <row r="174" spans="1:16" s="26" customFormat="1" ht="19.5" customHeight="1">
      <c r="A174" s="8" t="s">
        <v>323</v>
      </c>
      <c r="B174" s="287" t="str">
        <f>Planilha!B173</f>
        <v>Curva 90° soldável                                   Ø = 60 mm</v>
      </c>
      <c r="C174" s="106"/>
      <c r="D174" s="107">
        <f>Planilha!E173</f>
        <v>0</v>
      </c>
      <c r="E174" s="107">
        <f>Planilha!F173</f>
        <v>0</v>
      </c>
      <c r="F174" s="69">
        <f>Planilha!G173*(1+Planilha!H173)</f>
        <v>0</v>
      </c>
      <c r="G174" s="476"/>
      <c r="H174" s="476"/>
      <c r="I174" s="476"/>
      <c r="J174" s="476"/>
      <c r="K174" s="476"/>
      <c r="L174" s="476"/>
      <c r="M174" s="476"/>
      <c r="N174" s="476"/>
      <c r="O174" s="476"/>
      <c r="P174" s="97">
        <f t="shared" si="9"/>
        <v>0</v>
      </c>
    </row>
    <row r="175" spans="1:16" s="26" customFormat="1" ht="19.5" customHeight="1">
      <c r="A175" s="8" t="s">
        <v>324</v>
      </c>
      <c r="B175" s="287" t="str">
        <f>Planilha!B174</f>
        <v>Curva 90° soldável                                   Ø = 75 mm</v>
      </c>
      <c r="C175" s="106"/>
      <c r="D175" s="107">
        <f>Planilha!E174</f>
        <v>0</v>
      </c>
      <c r="E175" s="107">
        <f>Planilha!F174</f>
        <v>0</v>
      </c>
      <c r="F175" s="69">
        <f>Planilha!G174*(1+Planilha!H174)</f>
        <v>0</v>
      </c>
      <c r="G175" s="476"/>
      <c r="H175" s="476"/>
      <c r="I175" s="476"/>
      <c r="J175" s="476"/>
      <c r="K175" s="476"/>
      <c r="L175" s="476"/>
      <c r="M175" s="476"/>
      <c r="N175" s="476"/>
      <c r="O175" s="476"/>
      <c r="P175" s="97">
        <f t="shared" si="9"/>
        <v>0</v>
      </c>
    </row>
    <row r="176" spans="1:16" s="26" customFormat="1" ht="19.5" customHeight="1">
      <c r="A176" s="8" t="s">
        <v>325</v>
      </c>
      <c r="B176" s="287" t="str">
        <f>Planilha!B175</f>
        <v>Joelho de redução 90° soldável             Ø = 32 mm - 25 mm</v>
      </c>
      <c r="C176" s="106"/>
      <c r="D176" s="107">
        <f>Planilha!E175</f>
        <v>0</v>
      </c>
      <c r="E176" s="107">
        <f>Planilha!F175</f>
        <v>0</v>
      </c>
      <c r="F176" s="69">
        <f>Planilha!G175*(1+Planilha!H175)</f>
        <v>0</v>
      </c>
      <c r="G176" s="476"/>
      <c r="H176" s="476"/>
      <c r="I176" s="476"/>
      <c r="J176" s="476"/>
      <c r="K176" s="476"/>
      <c r="L176" s="476"/>
      <c r="M176" s="476"/>
      <c r="N176" s="476"/>
      <c r="O176" s="476"/>
      <c r="P176" s="97">
        <f t="shared" si="9"/>
        <v>0</v>
      </c>
    </row>
    <row r="177" spans="1:16" s="26" customFormat="1" ht="19.5" customHeight="1">
      <c r="A177" s="8" t="s">
        <v>326</v>
      </c>
      <c r="B177" s="287" t="str">
        <f>Planilha!B176</f>
        <v>Luva soldável                                   Ø = 40 mm</v>
      </c>
      <c r="C177" s="106"/>
      <c r="D177" s="107">
        <f>Planilha!E176</f>
        <v>0</v>
      </c>
      <c r="E177" s="107">
        <f>Planilha!F176</f>
        <v>0</v>
      </c>
      <c r="F177" s="69">
        <f>Planilha!G176*(1+Planilha!H176)</f>
        <v>0</v>
      </c>
      <c r="G177" s="476"/>
      <c r="H177" s="476"/>
      <c r="I177" s="476"/>
      <c r="J177" s="476"/>
      <c r="K177" s="476"/>
      <c r="L177" s="476"/>
      <c r="M177" s="476"/>
      <c r="N177" s="476"/>
      <c r="O177" s="476"/>
      <c r="P177" s="97">
        <f t="shared" si="9"/>
        <v>0</v>
      </c>
    </row>
    <row r="178" spans="1:16" s="26" customFormat="1" ht="19.5" customHeight="1">
      <c r="A178" s="8" t="s">
        <v>327</v>
      </c>
      <c r="B178" s="287" t="str">
        <f>Planilha!B177</f>
        <v>Luva soldável                                   Ø = 60 mm</v>
      </c>
      <c r="C178" s="106"/>
      <c r="D178" s="107">
        <f>Planilha!E177</f>
        <v>0</v>
      </c>
      <c r="E178" s="107">
        <f>Planilha!F177</f>
        <v>0</v>
      </c>
      <c r="F178" s="69">
        <f>Planilha!G177*(1+Planilha!H177)</f>
        <v>0</v>
      </c>
      <c r="G178" s="476"/>
      <c r="H178" s="476"/>
      <c r="I178" s="476"/>
      <c r="J178" s="476"/>
      <c r="K178" s="476"/>
      <c r="L178" s="476"/>
      <c r="M178" s="476"/>
      <c r="N178" s="476"/>
      <c r="O178" s="476"/>
      <c r="P178" s="97">
        <f t="shared" si="9"/>
        <v>0</v>
      </c>
    </row>
    <row r="179" spans="1:16" s="26" customFormat="1" ht="19.5" customHeight="1">
      <c r="A179" s="8" t="s">
        <v>328</v>
      </c>
      <c r="B179" s="287" t="str">
        <f>Planilha!B178</f>
        <v>Tubos PVC soldável marrom                                   Ø = 25 mm     c/ 6m</v>
      </c>
      <c r="C179" s="106"/>
      <c r="D179" s="107">
        <f>Planilha!E178</f>
        <v>0</v>
      </c>
      <c r="E179" s="107">
        <f>Planilha!F178</f>
        <v>0</v>
      </c>
      <c r="F179" s="69">
        <f>Planilha!G178*(1+Planilha!H178)</f>
        <v>0</v>
      </c>
      <c r="G179" s="476"/>
      <c r="H179" s="476"/>
      <c r="I179" s="476"/>
      <c r="J179" s="476"/>
      <c r="K179" s="476"/>
      <c r="L179" s="476"/>
      <c r="M179" s="476"/>
      <c r="N179" s="476"/>
      <c r="O179" s="476"/>
      <c r="P179" s="97">
        <f t="shared" si="9"/>
        <v>0</v>
      </c>
    </row>
    <row r="180" spans="1:16" s="26" customFormat="1" ht="19.5" customHeight="1">
      <c r="A180" s="8" t="s">
        <v>329</v>
      </c>
      <c r="B180" s="287" t="str">
        <f>Planilha!B179</f>
        <v>Tubos PVC soldável marrom                                   Ø = 32 mm     c/ 6m</v>
      </c>
      <c r="C180" s="106"/>
      <c r="D180" s="107">
        <f>Planilha!E179</f>
        <v>0</v>
      </c>
      <c r="E180" s="107">
        <f>Planilha!F179</f>
        <v>0</v>
      </c>
      <c r="F180" s="69">
        <f>Planilha!G179*(1+Planilha!H179)</f>
        <v>0</v>
      </c>
      <c r="G180" s="476"/>
      <c r="H180" s="476"/>
      <c r="I180" s="476"/>
      <c r="J180" s="476"/>
      <c r="K180" s="476"/>
      <c r="L180" s="476"/>
      <c r="M180" s="476"/>
      <c r="N180" s="476"/>
      <c r="O180" s="476"/>
      <c r="P180" s="97">
        <f t="shared" si="9"/>
        <v>0</v>
      </c>
    </row>
    <row r="181" spans="1:16" s="26" customFormat="1" ht="19.5" customHeight="1">
      <c r="A181" s="8" t="s">
        <v>330</v>
      </c>
      <c r="B181" s="287" t="str">
        <f>Planilha!B180</f>
        <v>Tubos PVC soldável marrom                                  Ø = 40 mm      c/ 6m</v>
      </c>
      <c r="C181" s="106"/>
      <c r="D181" s="107">
        <f>Planilha!E180</f>
        <v>0</v>
      </c>
      <c r="E181" s="107">
        <f>Planilha!F180</f>
        <v>0</v>
      </c>
      <c r="F181" s="69">
        <f>Planilha!G180*(1+Planilha!H180)</f>
        <v>0</v>
      </c>
      <c r="G181" s="476"/>
      <c r="H181" s="476"/>
      <c r="I181" s="476"/>
      <c r="J181" s="476"/>
      <c r="K181" s="476"/>
      <c r="L181" s="476"/>
      <c r="M181" s="476"/>
      <c r="N181" s="476"/>
      <c r="O181" s="476"/>
      <c r="P181" s="97">
        <f t="shared" si="9"/>
        <v>0</v>
      </c>
    </row>
    <row r="182" spans="1:16" s="26" customFormat="1" ht="19.5" customHeight="1">
      <c r="A182" s="8" t="s">
        <v>331</v>
      </c>
      <c r="B182" s="287" t="str">
        <f>Planilha!B181</f>
        <v>Tubos PVC soldável marrom                                  Ø = 60 mm      c/ 6m</v>
      </c>
      <c r="C182" s="106"/>
      <c r="D182" s="107">
        <f>Planilha!E181</f>
        <v>0</v>
      </c>
      <c r="E182" s="107">
        <f>Planilha!F181</f>
        <v>0</v>
      </c>
      <c r="F182" s="69">
        <f>Planilha!G181*(1+Planilha!H181)</f>
        <v>0</v>
      </c>
      <c r="G182" s="476"/>
      <c r="H182" s="476"/>
      <c r="I182" s="476"/>
      <c r="J182" s="476"/>
      <c r="K182" s="476"/>
      <c r="L182" s="476"/>
      <c r="M182" s="476"/>
      <c r="N182" s="476"/>
      <c r="O182" s="476"/>
      <c r="P182" s="97">
        <f t="shared" si="9"/>
        <v>0</v>
      </c>
    </row>
    <row r="183" spans="1:16" s="26" customFormat="1" ht="19.5" customHeight="1">
      <c r="A183" s="8" t="s">
        <v>332</v>
      </c>
      <c r="B183" s="287" t="str">
        <f>Planilha!B182</f>
        <v>Tubos PVC soldável marrom                                  Ø = 75 mm      c/ 6m</v>
      </c>
      <c r="C183" s="106"/>
      <c r="D183" s="107">
        <f>Planilha!E182</f>
        <v>0</v>
      </c>
      <c r="E183" s="107">
        <f>Planilha!F182</f>
        <v>0</v>
      </c>
      <c r="F183" s="69">
        <f>Planilha!G182*(1+Planilha!H182)</f>
        <v>0</v>
      </c>
      <c r="G183" s="476"/>
      <c r="H183" s="476"/>
      <c r="I183" s="476"/>
      <c r="J183" s="476"/>
      <c r="K183" s="476"/>
      <c r="L183" s="476"/>
      <c r="M183" s="476"/>
      <c r="N183" s="476"/>
      <c r="O183" s="476"/>
      <c r="P183" s="97">
        <f t="shared" si="9"/>
        <v>0</v>
      </c>
    </row>
    <row r="184" spans="1:16" s="26" customFormat="1" ht="19.5" customHeight="1">
      <c r="A184" s="8" t="s">
        <v>333</v>
      </c>
      <c r="B184" s="287" t="str">
        <f>Planilha!B183</f>
        <v>Tê 90° soldável                                   Ø = 25 mm</v>
      </c>
      <c r="C184" s="106"/>
      <c r="D184" s="107">
        <f>Planilha!E183</f>
        <v>0</v>
      </c>
      <c r="E184" s="107">
        <f>Planilha!F183</f>
        <v>0</v>
      </c>
      <c r="F184" s="69">
        <f>Planilha!G183*(1+Planilha!H183)</f>
        <v>0</v>
      </c>
      <c r="G184" s="476"/>
      <c r="H184" s="476"/>
      <c r="I184" s="476"/>
      <c r="J184" s="476"/>
      <c r="K184" s="476"/>
      <c r="L184" s="476"/>
      <c r="M184" s="476"/>
      <c r="N184" s="476"/>
      <c r="O184" s="476"/>
      <c r="P184" s="97">
        <f t="shared" si="9"/>
        <v>0</v>
      </c>
    </row>
    <row r="185" spans="1:16" s="26" customFormat="1" ht="19.5" customHeight="1">
      <c r="A185" s="8" t="s">
        <v>334</v>
      </c>
      <c r="B185" s="287" t="str">
        <f>Planilha!B184</f>
        <v>Tê 90° soldável                                   Ø = 32 mm</v>
      </c>
      <c r="C185" s="106"/>
      <c r="D185" s="107">
        <f>Planilha!E184</f>
        <v>0</v>
      </c>
      <c r="E185" s="107">
        <f>Planilha!F184</f>
        <v>0</v>
      </c>
      <c r="F185" s="69">
        <f>Planilha!G184*(1+Planilha!H184)</f>
        <v>0</v>
      </c>
      <c r="G185" s="476"/>
      <c r="H185" s="476"/>
      <c r="I185" s="476"/>
      <c r="J185" s="476"/>
      <c r="K185" s="476"/>
      <c r="L185" s="476"/>
      <c r="M185" s="476"/>
      <c r="N185" s="476"/>
      <c r="O185" s="476"/>
      <c r="P185" s="97">
        <f t="shared" si="9"/>
        <v>0</v>
      </c>
    </row>
    <row r="186" spans="1:16" s="26" customFormat="1" ht="19.5" customHeight="1">
      <c r="A186" s="8" t="s">
        <v>335</v>
      </c>
      <c r="B186" s="287" t="str">
        <f>Planilha!B185</f>
        <v>Tê 90° soldável                                   Ø = 40 mm</v>
      </c>
      <c r="C186" s="106"/>
      <c r="D186" s="107">
        <f>Planilha!E185</f>
        <v>0</v>
      </c>
      <c r="E186" s="107">
        <f>Planilha!F185</f>
        <v>0</v>
      </c>
      <c r="F186" s="69">
        <f>Planilha!G185*(1+Planilha!H185)</f>
        <v>0</v>
      </c>
      <c r="G186" s="476"/>
      <c r="H186" s="476"/>
      <c r="I186" s="476"/>
      <c r="J186" s="476"/>
      <c r="K186" s="476"/>
      <c r="L186" s="476"/>
      <c r="M186" s="476"/>
      <c r="N186" s="476"/>
      <c r="O186" s="476"/>
      <c r="P186" s="97">
        <f t="shared" si="9"/>
        <v>0</v>
      </c>
    </row>
    <row r="187" spans="1:16" s="26" customFormat="1" ht="19.5" customHeight="1">
      <c r="A187" s="8" t="s">
        <v>336</v>
      </c>
      <c r="B187" s="287" t="str">
        <f>Planilha!B186</f>
        <v>Tê 90° soldável                                   Ø = 60 mm</v>
      </c>
      <c r="C187" s="106"/>
      <c r="D187" s="107">
        <f>Planilha!E186</f>
        <v>0</v>
      </c>
      <c r="E187" s="107">
        <f>Planilha!F186</f>
        <v>0</v>
      </c>
      <c r="F187" s="69">
        <f>Planilha!G186*(1+Planilha!H186)</f>
        <v>0</v>
      </c>
      <c r="G187" s="476"/>
      <c r="H187" s="476"/>
      <c r="I187" s="476"/>
      <c r="J187" s="476"/>
      <c r="K187" s="476"/>
      <c r="L187" s="476"/>
      <c r="M187" s="476"/>
      <c r="N187" s="476"/>
      <c r="O187" s="476"/>
      <c r="P187" s="97">
        <f t="shared" si="9"/>
        <v>0</v>
      </c>
    </row>
    <row r="188" spans="1:16" s="26" customFormat="1" ht="19.5" customHeight="1">
      <c r="A188" s="8" t="s">
        <v>337</v>
      </c>
      <c r="B188" s="287" t="str">
        <f>Planilha!B187</f>
        <v>Tê de redução 90° soldável                                   Ø = 32 mm - ¾"</v>
      </c>
      <c r="C188" s="106"/>
      <c r="D188" s="107">
        <f>Planilha!E187</f>
        <v>0</v>
      </c>
      <c r="E188" s="107">
        <f>Planilha!F187</f>
        <v>0</v>
      </c>
      <c r="F188" s="69">
        <f>Planilha!G187*(1+Planilha!H187)</f>
        <v>0</v>
      </c>
      <c r="G188" s="476"/>
      <c r="H188" s="476"/>
      <c r="I188" s="476"/>
      <c r="J188" s="476"/>
      <c r="K188" s="476"/>
      <c r="L188" s="476"/>
      <c r="M188" s="476"/>
      <c r="N188" s="476"/>
      <c r="O188" s="476"/>
      <c r="P188" s="97">
        <f t="shared" si="9"/>
        <v>0</v>
      </c>
    </row>
    <row r="189" spans="1:16" s="26" customFormat="1" ht="19.5" customHeight="1">
      <c r="A189" s="8" t="s">
        <v>338</v>
      </c>
      <c r="B189" s="287" t="str">
        <f>Planilha!B188</f>
        <v>Tê de redução 90° soldável                                   Ø = 40 mm - 32 mm</v>
      </c>
      <c r="C189" s="106"/>
      <c r="D189" s="107">
        <f>Planilha!E188</f>
        <v>0</v>
      </c>
      <c r="E189" s="107">
        <f>Planilha!F188</f>
        <v>0</v>
      </c>
      <c r="F189" s="69">
        <f>Planilha!G188*(1+Planilha!H188)</f>
        <v>0</v>
      </c>
      <c r="G189" s="476"/>
      <c r="H189" s="476"/>
      <c r="I189" s="476"/>
      <c r="J189" s="476"/>
      <c r="K189" s="476"/>
      <c r="L189" s="476"/>
      <c r="M189" s="476"/>
      <c r="N189" s="476"/>
      <c r="O189" s="476"/>
      <c r="P189" s="97">
        <f t="shared" si="9"/>
        <v>0</v>
      </c>
    </row>
    <row r="190" spans="1:16" s="26" customFormat="1" ht="19.5" customHeight="1">
      <c r="A190" s="8" t="s">
        <v>339</v>
      </c>
      <c r="B190" s="287" t="str">
        <f>Planilha!B189</f>
        <v>Joelho 90° soldável com  bucha de latão                                   Ø = 25 mm - ¾"</v>
      </c>
      <c r="C190" s="106"/>
      <c r="D190" s="107">
        <f>Planilha!E189</f>
        <v>0</v>
      </c>
      <c r="E190" s="107">
        <f>Planilha!F189</f>
        <v>0</v>
      </c>
      <c r="F190" s="69">
        <f>Planilha!G189*(1+Planilha!H189)</f>
        <v>0</v>
      </c>
      <c r="G190" s="476"/>
      <c r="H190" s="476"/>
      <c r="I190" s="476"/>
      <c r="J190" s="476"/>
      <c r="K190" s="476"/>
      <c r="L190" s="476"/>
      <c r="M190" s="476"/>
      <c r="N190" s="476"/>
      <c r="O190" s="476"/>
      <c r="P190" s="97">
        <f t="shared" si="9"/>
        <v>0</v>
      </c>
    </row>
    <row r="191" spans="1:16" s="26" customFormat="1" ht="19.5" customHeight="1">
      <c r="A191" s="8" t="s">
        <v>340</v>
      </c>
      <c r="B191" s="287" t="str">
        <f>Planilha!B190</f>
        <v>Joelho de redução 90° soldável com bucha de latão                Ø = 25 mm- ½"</v>
      </c>
      <c r="C191" s="106"/>
      <c r="D191" s="107">
        <f>Planilha!E190</f>
        <v>0</v>
      </c>
      <c r="E191" s="107">
        <f>Planilha!F190</f>
        <v>0</v>
      </c>
      <c r="F191" s="69">
        <f>Planilha!G190*(1+Planilha!H190)</f>
        <v>0</v>
      </c>
      <c r="G191" s="476"/>
      <c r="H191" s="476"/>
      <c r="I191" s="476"/>
      <c r="J191" s="476"/>
      <c r="K191" s="476"/>
      <c r="L191" s="476"/>
      <c r="M191" s="476"/>
      <c r="N191" s="476"/>
      <c r="O191" s="476"/>
      <c r="P191" s="97">
        <f t="shared" si="9"/>
        <v>0</v>
      </c>
    </row>
    <row r="192" spans="1:16" s="26" customFormat="1" ht="19.5" customHeight="1">
      <c r="A192" s="8" t="s">
        <v>341</v>
      </c>
      <c r="B192" s="287" t="str">
        <f>Planilha!B191</f>
        <v>Bolsa de ligação p/ vaso sanitário                                  Ø = 1.½"</v>
      </c>
      <c r="C192" s="106"/>
      <c r="D192" s="107">
        <f>Planilha!E191</f>
        <v>0</v>
      </c>
      <c r="E192" s="107">
        <f>Planilha!F191</f>
        <v>0</v>
      </c>
      <c r="F192" s="69">
        <f>Planilha!G191*(1+Planilha!H191)</f>
        <v>0</v>
      </c>
      <c r="G192" s="476"/>
      <c r="H192" s="476"/>
      <c r="I192" s="476"/>
      <c r="J192" s="476"/>
      <c r="K192" s="476"/>
      <c r="L192" s="476"/>
      <c r="M192" s="476"/>
      <c r="N192" s="476"/>
      <c r="O192" s="476"/>
      <c r="P192" s="97">
        <f t="shared" si="9"/>
        <v>0</v>
      </c>
    </row>
    <row r="193" spans="1:16" s="96" customFormat="1" ht="19.5" customHeight="1">
      <c r="A193" s="5"/>
      <c r="B193" s="301" t="s">
        <v>502</v>
      </c>
      <c r="C193" s="100"/>
      <c r="D193" s="107"/>
      <c r="E193" s="107"/>
      <c r="F193" s="70"/>
      <c r="G193" s="302"/>
      <c r="H193" s="302"/>
      <c r="I193" s="302"/>
      <c r="J193" s="303"/>
      <c r="K193" s="303"/>
      <c r="L193" s="303"/>
      <c r="M193" s="303"/>
      <c r="N193" s="303"/>
      <c r="O193" s="303"/>
      <c r="P193" s="300"/>
    </row>
    <row r="194" spans="1:16" s="26" customFormat="1" ht="19.5" customHeight="1">
      <c r="A194" s="8" t="s">
        <v>342</v>
      </c>
      <c r="B194" s="287" t="str">
        <f>Planilha!B193</f>
        <v>Reservatório de água quente de aço inoxidável de 1000litros</v>
      </c>
      <c r="C194" s="106"/>
      <c r="D194" s="107">
        <f>Planilha!E193</f>
        <v>0</v>
      </c>
      <c r="E194" s="107">
        <f>Planilha!F193</f>
        <v>0</v>
      </c>
      <c r="F194" s="69">
        <f>Planilha!G193*(1+Planilha!H193)</f>
        <v>0</v>
      </c>
      <c r="G194" s="480"/>
      <c r="H194" s="480"/>
      <c r="I194" s="480"/>
      <c r="J194" s="481"/>
      <c r="K194" s="481"/>
      <c r="L194" s="481"/>
      <c r="M194" s="481"/>
      <c r="N194" s="481"/>
      <c r="O194" s="481"/>
      <c r="P194" s="97">
        <f t="shared" si="9"/>
        <v>0</v>
      </c>
    </row>
    <row r="195" spans="1:16" s="26" customFormat="1" ht="19.5" customHeight="1">
      <c r="A195" s="8" t="s">
        <v>343</v>
      </c>
      <c r="B195" s="287" t="str">
        <f>Planilha!B194</f>
        <v>Tubo de CPVC - p/ água quente      Ø = 28mm</v>
      </c>
      <c r="C195" s="106"/>
      <c r="D195" s="107">
        <f>Planilha!E194</f>
        <v>0</v>
      </c>
      <c r="E195" s="107">
        <f>Planilha!F194</f>
        <v>0</v>
      </c>
      <c r="F195" s="69">
        <f>Planilha!G194*(1+Planilha!H194)</f>
        <v>0</v>
      </c>
      <c r="G195" s="480"/>
      <c r="H195" s="480"/>
      <c r="I195" s="480"/>
      <c r="J195" s="481"/>
      <c r="K195" s="481"/>
      <c r="L195" s="481"/>
      <c r="M195" s="481"/>
      <c r="N195" s="481"/>
      <c r="O195" s="481"/>
      <c r="P195" s="97">
        <f t="shared" si="9"/>
        <v>0</v>
      </c>
    </row>
    <row r="196" spans="1:16" s="26" customFormat="1" ht="19.5" customHeight="1">
      <c r="A196" s="8" t="s">
        <v>344</v>
      </c>
      <c r="B196" s="287" t="str">
        <f>Planilha!B195</f>
        <v>Conexões, cola, vedantes p/ água quente e etc.</v>
      </c>
      <c r="C196" s="106"/>
      <c r="D196" s="107">
        <f>Planilha!E195</f>
        <v>0</v>
      </c>
      <c r="E196" s="107">
        <f>Planilha!F195</f>
        <v>0</v>
      </c>
      <c r="F196" s="69">
        <f>Planilha!G195*(1+Planilha!H195)</f>
        <v>0</v>
      </c>
      <c r="G196" s="480"/>
      <c r="H196" s="480"/>
      <c r="I196" s="480"/>
      <c r="J196" s="481"/>
      <c r="K196" s="481"/>
      <c r="L196" s="481"/>
      <c r="M196" s="481"/>
      <c r="N196" s="481"/>
      <c r="O196" s="481"/>
      <c r="P196" s="97">
        <f t="shared" si="9"/>
        <v>0</v>
      </c>
    </row>
    <row r="197" spans="1:16" s="26" customFormat="1" ht="19.5" customHeight="1">
      <c r="A197" s="8"/>
      <c r="B197" s="191" t="s">
        <v>224</v>
      </c>
      <c r="C197" s="106"/>
      <c r="D197" s="107"/>
      <c r="E197" s="107"/>
      <c r="F197" s="107"/>
      <c r="G197" s="107"/>
      <c r="H197" s="107"/>
      <c r="I197" s="107"/>
      <c r="J197" s="118"/>
      <c r="K197" s="118"/>
      <c r="L197" s="118"/>
      <c r="M197" s="118"/>
      <c r="N197" s="118"/>
      <c r="O197" s="118"/>
      <c r="P197" s="285"/>
    </row>
    <row r="198" spans="1:16" s="26" customFormat="1" ht="19.5" customHeight="1">
      <c r="A198" s="8" t="s">
        <v>345</v>
      </c>
      <c r="B198" s="287" t="str">
        <f>Planilha!B197</f>
        <v>Registro bruto de gaveta industrial                                   Ø = 1"</v>
      </c>
      <c r="C198" s="106"/>
      <c r="D198" s="107">
        <f>Planilha!E197</f>
        <v>0</v>
      </c>
      <c r="E198" s="107">
        <f>Planilha!F197</f>
        <v>0</v>
      </c>
      <c r="F198" s="69">
        <f>Planilha!G197*(1+Planilha!H197)</f>
        <v>0</v>
      </c>
      <c r="G198" s="476"/>
      <c r="H198" s="476"/>
      <c r="I198" s="476"/>
      <c r="J198" s="476"/>
      <c r="K198" s="476"/>
      <c r="L198" s="476"/>
      <c r="M198" s="476"/>
      <c r="N198" s="476"/>
      <c r="O198" s="476"/>
      <c r="P198" s="97">
        <f aca="true" t="shared" si="10" ref="P198:P213">O198+N198+M198+L198+K198+J198+I198+H198+G198</f>
        <v>0</v>
      </c>
    </row>
    <row r="199" spans="1:16" s="26" customFormat="1" ht="19.5" customHeight="1">
      <c r="A199" s="8" t="s">
        <v>346</v>
      </c>
      <c r="B199" s="287" t="str">
        <f>Planilha!B198</f>
        <v>Registro bruto de gaveta industrial                                   Ø = 1.¼"</v>
      </c>
      <c r="C199" s="106"/>
      <c r="D199" s="107">
        <f>Planilha!E198</f>
        <v>0</v>
      </c>
      <c r="E199" s="107">
        <f>Planilha!F198</f>
        <v>0</v>
      </c>
      <c r="F199" s="69">
        <f>Planilha!G198*(1+Planilha!H198)</f>
        <v>0</v>
      </c>
      <c r="G199" s="476"/>
      <c r="H199" s="476"/>
      <c r="I199" s="476"/>
      <c r="J199" s="476"/>
      <c r="K199" s="476"/>
      <c r="L199" s="476"/>
      <c r="M199" s="476"/>
      <c r="N199" s="476"/>
      <c r="O199" s="476"/>
      <c r="P199" s="97">
        <f t="shared" si="10"/>
        <v>0</v>
      </c>
    </row>
    <row r="200" spans="1:16" s="26" customFormat="1" ht="19.5" customHeight="1">
      <c r="A200" s="8" t="s">
        <v>347</v>
      </c>
      <c r="B200" s="287" t="str">
        <f>Planilha!B199</f>
        <v>Registro bruto de gaveta industrial                                   Ø = 2.½"</v>
      </c>
      <c r="C200" s="106"/>
      <c r="D200" s="107">
        <f>Planilha!E199</f>
        <v>0</v>
      </c>
      <c r="E200" s="107">
        <f>Planilha!F199</f>
        <v>0</v>
      </c>
      <c r="F200" s="69">
        <f>Planilha!G199*(1+Planilha!H199)</f>
        <v>0</v>
      </c>
      <c r="G200" s="476"/>
      <c r="H200" s="476"/>
      <c r="I200" s="476"/>
      <c r="J200" s="476"/>
      <c r="K200" s="476"/>
      <c r="L200" s="476"/>
      <c r="M200" s="476"/>
      <c r="N200" s="476"/>
      <c r="O200" s="476"/>
      <c r="P200" s="97">
        <f t="shared" si="10"/>
        <v>0</v>
      </c>
    </row>
    <row r="201" spans="1:16" s="26" customFormat="1" ht="19.5" customHeight="1">
      <c r="A201" s="8" t="s">
        <v>348</v>
      </c>
      <c r="B201" s="287" t="str">
        <f>Planilha!B200</f>
        <v>Registro bruto de gaveta industrial                                   Ø = ¾"</v>
      </c>
      <c r="C201" s="106"/>
      <c r="D201" s="107">
        <f>Planilha!E200</f>
        <v>0</v>
      </c>
      <c r="E201" s="107">
        <f>Planilha!F200</f>
        <v>0</v>
      </c>
      <c r="F201" s="69">
        <f>Planilha!G200*(1+Planilha!H200)</f>
        <v>0</v>
      </c>
      <c r="G201" s="476"/>
      <c r="H201" s="476"/>
      <c r="I201" s="476"/>
      <c r="J201" s="476"/>
      <c r="K201" s="476"/>
      <c r="L201" s="476"/>
      <c r="M201" s="476"/>
      <c r="N201" s="476"/>
      <c r="O201" s="476"/>
      <c r="P201" s="97">
        <f t="shared" si="10"/>
        <v>0</v>
      </c>
    </row>
    <row r="202" spans="1:16" s="26" customFormat="1" ht="19.5" customHeight="1">
      <c r="A202" s="8" t="s">
        <v>349</v>
      </c>
      <c r="B202" s="287" t="str">
        <f>Planilha!B201</f>
        <v>Registro de pressão c/ canopla cromada                        Ø = ¾"</v>
      </c>
      <c r="C202" s="106"/>
      <c r="D202" s="107">
        <f>Planilha!E201</f>
        <v>0</v>
      </c>
      <c r="E202" s="107">
        <f>Planilha!F201</f>
        <v>0</v>
      </c>
      <c r="F202" s="69">
        <f>Planilha!G201*(1+Planilha!H201)</f>
        <v>0</v>
      </c>
      <c r="G202" s="476"/>
      <c r="H202" s="476"/>
      <c r="I202" s="476"/>
      <c r="J202" s="476"/>
      <c r="K202" s="476"/>
      <c r="L202" s="476"/>
      <c r="M202" s="476"/>
      <c r="N202" s="476"/>
      <c r="O202" s="476"/>
      <c r="P202" s="97">
        <f t="shared" si="10"/>
        <v>0</v>
      </c>
    </row>
    <row r="203" spans="1:16" s="26" customFormat="1" ht="19.5" customHeight="1">
      <c r="A203" s="8" t="s">
        <v>350</v>
      </c>
      <c r="B203" s="287" t="str">
        <f>Planilha!B203</f>
        <v>Válvula de descarga p/ mictório                                   Ø = ¾"</v>
      </c>
      <c r="C203" s="106"/>
      <c r="D203" s="107">
        <f>Planilha!E203</f>
        <v>0</v>
      </c>
      <c r="E203" s="107">
        <f>Planilha!F203</f>
        <v>0</v>
      </c>
      <c r="F203" s="69">
        <f>Planilha!G202*(1+Planilha!H202)</f>
        <v>0</v>
      </c>
      <c r="G203" s="476"/>
      <c r="H203" s="476"/>
      <c r="I203" s="476"/>
      <c r="J203" s="476"/>
      <c r="K203" s="476"/>
      <c r="L203" s="476"/>
      <c r="M203" s="476"/>
      <c r="N203" s="476"/>
      <c r="O203" s="476"/>
      <c r="P203" s="97">
        <f t="shared" si="10"/>
        <v>0</v>
      </c>
    </row>
    <row r="204" spans="1:16" s="26" customFormat="1" ht="19.5" customHeight="1">
      <c r="A204" s="8" t="s">
        <v>351</v>
      </c>
      <c r="B204" s="287" t="str">
        <f>Planilha!B204</f>
        <v>Engate flexível cobre cromado com canopla                Ø = ½ - 40cm</v>
      </c>
      <c r="C204" s="106"/>
      <c r="D204" s="107">
        <f>Planilha!E204</f>
        <v>0</v>
      </c>
      <c r="E204" s="107">
        <f>Planilha!F204</f>
        <v>0</v>
      </c>
      <c r="F204" s="69">
        <f>Planilha!G203*(1+Planilha!H203)</f>
        <v>0</v>
      </c>
      <c r="G204" s="476"/>
      <c r="H204" s="476"/>
      <c r="I204" s="476"/>
      <c r="J204" s="476"/>
      <c r="K204" s="476"/>
      <c r="L204" s="476"/>
      <c r="M204" s="476"/>
      <c r="N204" s="476"/>
      <c r="O204" s="476"/>
      <c r="P204" s="97">
        <f t="shared" si="10"/>
        <v>0</v>
      </c>
    </row>
    <row r="205" spans="1:16" s="26" customFormat="1" ht="19.5" customHeight="1">
      <c r="A205" s="8" t="s">
        <v>352</v>
      </c>
      <c r="B205" s="287" t="str">
        <f>Planilha!B205</f>
        <v>Válvula de metal p/ lavatório                            Ø = 1"</v>
      </c>
      <c r="C205" s="106"/>
      <c r="D205" s="107">
        <f>Planilha!E205</f>
        <v>0</v>
      </c>
      <c r="E205" s="107">
        <f>Planilha!F205</f>
        <v>0</v>
      </c>
      <c r="F205" s="69">
        <f>Planilha!G204*(1+Planilha!H204)</f>
        <v>0</v>
      </c>
      <c r="G205" s="476"/>
      <c r="H205" s="476"/>
      <c r="I205" s="476"/>
      <c r="J205" s="476"/>
      <c r="K205" s="476"/>
      <c r="L205" s="476"/>
      <c r="M205" s="476"/>
      <c r="N205" s="476"/>
      <c r="O205" s="476"/>
      <c r="P205" s="97">
        <f t="shared" si="10"/>
        <v>0</v>
      </c>
    </row>
    <row r="206" spans="1:16" s="26" customFormat="1" ht="19.5" customHeight="1" thickBot="1">
      <c r="A206" s="306" t="s">
        <v>353</v>
      </c>
      <c r="B206" s="343" t="str">
        <f>Planilha!B206</f>
        <v>Válvula p/ pia  tipo americana de metal cromado    Ø = 3 ½" x 1 ½"</v>
      </c>
      <c r="C206" s="19"/>
      <c r="D206" s="72">
        <f>Planilha!E206</f>
        <v>0</v>
      </c>
      <c r="E206" s="72">
        <f>Planilha!F206</f>
        <v>0</v>
      </c>
      <c r="F206" s="72">
        <f>Planilha!G205*(1+Planilha!H205)</f>
        <v>0</v>
      </c>
      <c r="G206" s="477"/>
      <c r="H206" s="477"/>
      <c r="I206" s="477"/>
      <c r="J206" s="477"/>
      <c r="K206" s="477"/>
      <c r="L206" s="477"/>
      <c r="M206" s="477"/>
      <c r="N206" s="477"/>
      <c r="O206" s="477"/>
      <c r="P206" s="336">
        <f t="shared" si="10"/>
        <v>0</v>
      </c>
    </row>
    <row r="207" spans="1:16" s="26" customFormat="1" ht="19.5" customHeight="1" thickTop="1">
      <c r="A207" s="312" t="s">
        <v>354</v>
      </c>
      <c r="B207" s="344" t="str">
        <f>Planilha!B206</f>
        <v>Válvula p/ pia  tipo americana de metal cromado    Ø = 3 ½" x 1 ½"</v>
      </c>
      <c r="C207" s="338"/>
      <c r="D207" s="339">
        <f>Planilha!E206</f>
        <v>0</v>
      </c>
      <c r="E207" s="339">
        <f>Planilha!F206</f>
        <v>0</v>
      </c>
      <c r="F207" s="339">
        <f>Planilha!G206*(1+Planilha!H206)</f>
        <v>0</v>
      </c>
      <c r="G207" s="478"/>
      <c r="H207" s="478"/>
      <c r="I207" s="478"/>
      <c r="J207" s="478"/>
      <c r="K207" s="478"/>
      <c r="L207" s="478"/>
      <c r="M207" s="478"/>
      <c r="N207" s="478"/>
      <c r="O207" s="478"/>
      <c r="P207" s="340">
        <f t="shared" si="10"/>
        <v>0</v>
      </c>
    </row>
    <row r="208" spans="1:16" s="26" customFormat="1" ht="19.5" customHeight="1">
      <c r="A208" s="8" t="s">
        <v>429</v>
      </c>
      <c r="B208" s="287" t="str">
        <f>Planilha!B207</f>
        <v>Torneira automática p/ lavatório                                   Ø = 25 mm - ½"</v>
      </c>
      <c r="C208" s="106"/>
      <c r="D208" s="107">
        <f>Planilha!E207</f>
        <v>0</v>
      </c>
      <c r="E208" s="107">
        <f>Planilha!F207</f>
        <v>0</v>
      </c>
      <c r="F208" s="69">
        <f>Planilha!G207*(1+Planilha!H207)</f>
        <v>0</v>
      </c>
      <c r="G208" s="476"/>
      <c r="H208" s="476"/>
      <c r="I208" s="476"/>
      <c r="J208" s="476"/>
      <c r="K208" s="476"/>
      <c r="L208" s="476"/>
      <c r="M208" s="476"/>
      <c r="N208" s="476"/>
      <c r="O208" s="476"/>
      <c r="P208" s="97">
        <f t="shared" si="10"/>
        <v>0</v>
      </c>
    </row>
    <row r="209" spans="1:16" s="26" customFormat="1" ht="19.5" customHeight="1">
      <c r="A209" s="8" t="s">
        <v>508</v>
      </c>
      <c r="B209" s="287" t="str">
        <f>Planilha!B208</f>
        <v>Torneira de Pia de Cozinha                                          Ø = 25mm - ¾"</v>
      </c>
      <c r="C209" s="106"/>
      <c r="D209" s="107">
        <f>Planilha!E208</f>
        <v>0</v>
      </c>
      <c r="E209" s="107">
        <f>Planilha!F208</f>
        <v>0</v>
      </c>
      <c r="F209" s="69">
        <f>Planilha!G208*(1+Planilha!H208)</f>
        <v>0</v>
      </c>
      <c r="G209" s="476"/>
      <c r="H209" s="476"/>
      <c r="I209" s="476"/>
      <c r="J209" s="476"/>
      <c r="K209" s="476"/>
      <c r="L209" s="476"/>
      <c r="M209" s="476"/>
      <c r="N209" s="476"/>
      <c r="O209" s="476"/>
      <c r="P209" s="97">
        <f t="shared" si="10"/>
        <v>0</v>
      </c>
    </row>
    <row r="210" spans="1:16" s="26" customFormat="1" ht="19.5" customHeight="1">
      <c r="A210" s="8" t="s">
        <v>509</v>
      </c>
      <c r="B210" s="287" t="str">
        <f>Planilha!B209</f>
        <v>Torneira de Pia de Cozinha p/ água quente                  Ø = 25mm - ¾"</v>
      </c>
      <c r="C210" s="106"/>
      <c r="D210" s="107">
        <f>Planilha!E209</f>
        <v>0</v>
      </c>
      <c r="E210" s="107">
        <f>Planilha!F209</f>
        <v>0</v>
      </c>
      <c r="F210" s="69">
        <f>Planilha!G209*(1+Planilha!H209)</f>
        <v>0</v>
      </c>
      <c r="G210" s="476"/>
      <c r="H210" s="476"/>
      <c r="I210" s="476"/>
      <c r="J210" s="476"/>
      <c r="K210" s="476"/>
      <c r="L210" s="476"/>
      <c r="M210" s="476"/>
      <c r="N210" s="476"/>
      <c r="O210" s="476"/>
      <c r="P210" s="97">
        <f t="shared" si="10"/>
        <v>0</v>
      </c>
    </row>
    <row r="211" spans="1:16" s="26" customFormat="1" ht="19.5" customHeight="1">
      <c r="A211" s="8" t="s">
        <v>510</v>
      </c>
      <c r="B211" s="287" t="str">
        <f>Planilha!B210</f>
        <v>Torneira de Tanque de Lavar                                       Ø = 25mmx ¾"</v>
      </c>
      <c r="C211" s="106"/>
      <c r="D211" s="107">
        <f>Planilha!E210</f>
        <v>0</v>
      </c>
      <c r="E211" s="107">
        <f>Planilha!F210</f>
        <v>0</v>
      </c>
      <c r="F211" s="69">
        <f>Planilha!G210*(1+Planilha!H210)</f>
        <v>0</v>
      </c>
      <c r="G211" s="476"/>
      <c r="H211" s="476"/>
      <c r="I211" s="476"/>
      <c r="J211" s="476"/>
      <c r="K211" s="476"/>
      <c r="L211" s="476"/>
      <c r="M211" s="476"/>
      <c r="N211" s="476"/>
      <c r="O211" s="476"/>
      <c r="P211" s="97">
        <f t="shared" si="10"/>
        <v>0</v>
      </c>
    </row>
    <row r="212" spans="1:16" s="26" customFormat="1" ht="19.5" customHeight="1">
      <c r="A212" s="8" t="s">
        <v>511</v>
      </c>
      <c r="B212" s="287" t="str">
        <f>Planilha!B211</f>
        <v>Torneira curta de metal amarelo c/ engate p/ mangueira  Ø = ¾"</v>
      </c>
      <c r="C212" s="106"/>
      <c r="D212" s="107">
        <f>Planilha!E211</f>
        <v>0</v>
      </c>
      <c r="E212" s="107">
        <f>Planilha!F211</f>
        <v>0</v>
      </c>
      <c r="F212" s="69">
        <f>Planilha!G211*(1+Planilha!H211)</f>
        <v>0</v>
      </c>
      <c r="G212" s="476"/>
      <c r="H212" s="476"/>
      <c r="I212" s="476"/>
      <c r="J212" s="476"/>
      <c r="K212" s="476"/>
      <c r="L212" s="476"/>
      <c r="M212" s="476"/>
      <c r="N212" s="476"/>
      <c r="O212" s="476"/>
      <c r="P212" s="97">
        <f t="shared" si="10"/>
        <v>0</v>
      </c>
    </row>
    <row r="213" spans="1:16" s="26" customFormat="1" ht="19.5" customHeight="1">
      <c r="A213" s="8" t="s">
        <v>512</v>
      </c>
      <c r="B213" s="287" t="str">
        <f>Planilha!B212</f>
        <v>Ducha Higiênica                                   Ø = ¾"</v>
      </c>
      <c r="C213" s="106"/>
      <c r="D213" s="107">
        <f>Planilha!E212</f>
        <v>0</v>
      </c>
      <c r="E213" s="107">
        <f>Planilha!F212</f>
        <v>0</v>
      </c>
      <c r="F213" s="69">
        <f>Planilha!G212*(1+Planilha!H212)</f>
        <v>0</v>
      </c>
      <c r="G213" s="476"/>
      <c r="H213" s="476"/>
      <c r="I213" s="476"/>
      <c r="J213" s="476"/>
      <c r="K213" s="476"/>
      <c r="L213" s="476"/>
      <c r="M213" s="476"/>
      <c r="N213" s="476"/>
      <c r="O213" s="476"/>
      <c r="P213" s="97">
        <f t="shared" si="10"/>
        <v>0</v>
      </c>
    </row>
    <row r="214" spans="1:16" s="26" customFormat="1" ht="19.5" customHeight="1">
      <c r="A214" s="8"/>
      <c r="B214" s="191" t="s">
        <v>238</v>
      </c>
      <c r="C214" s="106"/>
      <c r="D214" s="107"/>
      <c r="E214" s="107"/>
      <c r="F214" s="107"/>
      <c r="G214" s="107"/>
      <c r="H214" s="107"/>
      <c r="I214" s="107"/>
      <c r="J214" s="118"/>
      <c r="K214" s="118"/>
      <c r="L214" s="118"/>
      <c r="M214" s="118"/>
      <c r="N214" s="118"/>
      <c r="O214" s="118"/>
      <c r="P214" s="285"/>
    </row>
    <row r="215" spans="1:16" s="26" customFormat="1" ht="19.5" customHeight="1">
      <c r="A215" s="288">
        <v>8114</v>
      </c>
      <c r="B215" s="287" t="str">
        <f>Planilha!B214</f>
        <v>Mictório de de louça branco    c/ sifão acoplado      Ø = ¾"</v>
      </c>
      <c r="C215" s="106"/>
      <c r="D215" s="107">
        <f>Planilha!E214</f>
        <v>0</v>
      </c>
      <c r="E215" s="107">
        <f>Planilha!F214</f>
        <v>0</v>
      </c>
      <c r="F215" s="69">
        <f>Planilha!G214*(1+Planilha!H214)</f>
        <v>0</v>
      </c>
      <c r="G215" s="476"/>
      <c r="H215" s="476"/>
      <c r="I215" s="476"/>
      <c r="J215" s="476"/>
      <c r="K215" s="476"/>
      <c r="L215" s="476"/>
      <c r="M215" s="476"/>
      <c r="N215" s="476"/>
      <c r="O215" s="476"/>
      <c r="P215" s="97">
        <f>O215+N215+M215+L215+K215+J215+I215+H215+G215</f>
        <v>0</v>
      </c>
    </row>
    <row r="216" spans="1:16" s="26" customFormat="1" ht="19.5" customHeight="1">
      <c r="A216" s="288">
        <v>8115</v>
      </c>
      <c r="B216" s="287" t="str">
        <f>Planilha!B215</f>
        <v>Vaso Sanitário dse louça branco c/ cx. acoplada     Dual Flux    Ø = ½"</v>
      </c>
      <c r="C216" s="106"/>
      <c r="D216" s="107">
        <f>Planilha!E215</f>
        <v>0</v>
      </c>
      <c r="E216" s="107">
        <f>Planilha!F215</f>
        <v>0</v>
      </c>
      <c r="F216" s="69">
        <f>Planilha!G215*(1+Planilha!H215)</f>
        <v>0</v>
      </c>
      <c r="G216" s="476"/>
      <c r="H216" s="476"/>
      <c r="I216" s="476"/>
      <c r="J216" s="476"/>
      <c r="K216" s="476"/>
      <c r="L216" s="476"/>
      <c r="M216" s="476"/>
      <c r="N216" s="476"/>
      <c r="O216" s="476"/>
      <c r="P216" s="97">
        <f aca="true" t="shared" si="11" ref="P216:P225">O216+N216+M216+L216+K216+J216+I216+H216+G216</f>
        <v>0</v>
      </c>
    </row>
    <row r="217" spans="1:16" s="26" customFormat="1" ht="19.5" customHeight="1">
      <c r="A217" s="288">
        <v>8116</v>
      </c>
      <c r="B217" s="287" t="str">
        <f>Planilha!B216</f>
        <v>Lavatório c/ coluna de louça branco tamanho médio</v>
      </c>
      <c r="C217" s="106"/>
      <c r="D217" s="107">
        <f>Planilha!E216</f>
        <v>0</v>
      </c>
      <c r="E217" s="107">
        <f>Planilha!F216</f>
        <v>0</v>
      </c>
      <c r="F217" s="69">
        <f>Planilha!G216*(1+Planilha!H216)</f>
        <v>0</v>
      </c>
      <c r="G217" s="476"/>
      <c r="H217" s="476"/>
      <c r="I217" s="476"/>
      <c r="J217" s="476"/>
      <c r="K217" s="476"/>
      <c r="L217" s="476"/>
      <c r="M217" s="476"/>
      <c r="N217" s="476"/>
      <c r="O217" s="476"/>
      <c r="P217" s="97">
        <f t="shared" si="11"/>
        <v>0</v>
      </c>
    </row>
    <row r="218" spans="1:16" s="26" customFormat="1" ht="19.5" customHeight="1">
      <c r="A218" s="288">
        <v>8117</v>
      </c>
      <c r="B218" s="287" t="str">
        <f>Planilha!B217</f>
        <v>Cuba de louça branca tamanho médio</v>
      </c>
      <c r="C218" s="106"/>
      <c r="D218" s="107">
        <f>Planilha!E217</f>
        <v>0</v>
      </c>
      <c r="E218" s="107">
        <f>Planilha!F217</f>
        <v>0</v>
      </c>
      <c r="F218" s="69">
        <f>Planilha!G217*(1+Planilha!H217)</f>
        <v>0</v>
      </c>
      <c r="G218" s="476"/>
      <c r="H218" s="476"/>
      <c r="I218" s="476"/>
      <c r="J218" s="476"/>
      <c r="K218" s="476"/>
      <c r="L218" s="476"/>
      <c r="M218" s="476"/>
      <c r="N218" s="476"/>
      <c r="O218" s="476"/>
      <c r="P218" s="97">
        <f t="shared" si="11"/>
        <v>0</v>
      </c>
    </row>
    <row r="219" spans="1:16" s="26" customFormat="1" ht="19.5" customHeight="1">
      <c r="A219" s="288">
        <v>8118</v>
      </c>
      <c r="B219" s="287" t="str">
        <f>Planilha!B218</f>
        <v>Tanque de louça branco c/ coluna</v>
      </c>
      <c r="C219" s="106"/>
      <c r="D219" s="107">
        <f>Planilha!E218</f>
        <v>0</v>
      </c>
      <c r="E219" s="107">
        <f>Planilha!F218</f>
        <v>0</v>
      </c>
      <c r="F219" s="69">
        <f>Planilha!G218*(1+Planilha!H218)</f>
        <v>0</v>
      </c>
      <c r="G219" s="476"/>
      <c r="H219" s="476"/>
      <c r="I219" s="476"/>
      <c r="J219" s="476"/>
      <c r="K219" s="476"/>
      <c r="L219" s="476"/>
      <c r="M219" s="476"/>
      <c r="N219" s="476"/>
      <c r="O219" s="476"/>
      <c r="P219" s="97">
        <f t="shared" si="11"/>
        <v>0</v>
      </c>
    </row>
    <row r="220" spans="1:16" s="26" customFormat="1" ht="19.5" customHeight="1">
      <c r="A220" s="8"/>
      <c r="B220" s="191" t="s">
        <v>243</v>
      </c>
      <c r="C220" s="106"/>
      <c r="D220" s="107"/>
      <c r="E220" s="107"/>
      <c r="F220" s="107"/>
      <c r="G220" s="107"/>
      <c r="H220" s="107"/>
      <c r="I220" s="107"/>
      <c r="J220" s="118"/>
      <c r="K220" s="118"/>
      <c r="L220" s="118"/>
      <c r="M220" s="118"/>
      <c r="N220" s="118"/>
      <c r="O220" s="118"/>
      <c r="P220" s="97"/>
    </row>
    <row r="221" spans="1:16" s="26" customFormat="1" ht="19.5" customHeight="1">
      <c r="A221" s="288">
        <v>8119</v>
      </c>
      <c r="B221" s="287" t="str">
        <f>Planilha!B220</f>
        <v>Chuveiro  de metal  de  110/220V              Ø = 25mm x ½"</v>
      </c>
      <c r="C221" s="106"/>
      <c r="D221" s="107">
        <f>Planilha!E220</f>
        <v>0</v>
      </c>
      <c r="E221" s="107">
        <f>Planilha!F220</f>
        <v>0</v>
      </c>
      <c r="F221" s="69">
        <f>Planilha!G220*(1+Planilha!H220)</f>
        <v>0</v>
      </c>
      <c r="G221" s="476"/>
      <c r="H221" s="476"/>
      <c r="I221" s="476"/>
      <c r="J221" s="476"/>
      <c r="K221" s="476"/>
      <c r="L221" s="476"/>
      <c r="M221" s="476"/>
      <c r="N221" s="476"/>
      <c r="O221" s="476"/>
      <c r="P221" s="97">
        <f t="shared" si="11"/>
        <v>0</v>
      </c>
    </row>
    <row r="222" spans="1:16" s="26" customFormat="1" ht="19.5" customHeight="1">
      <c r="A222" s="288">
        <v>8120</v>
      </c>
      <c r="B222" s="287" t="str">
        <f>Planilha!B221</f>
        <v>Aquecedor elétrico p/ reservatório de 1000litros</v>
      </c>
      <c r="C222" s="106"/>
      <c r="D222" s="107">
        <f>Planilha!E221</f>
        <v>0</v>
      </c>
      <c r="E222" s="107">
        <f>Planilha!F221</f>
        <v>0</v>
      </c>
      <c r="F222" s="69">
        <f>Planilha!G221*(1+Planilha!H221)</f>
        <v>0</v>
      </c>
      <c r="G222" s="476"/>
      <c r="H222" s="476"/>
      <c r="I222" s="476"/>
      <c r="J222" s="476"/>
      <c r="K222" s="476"/>
      <c r="L222" s="476"/>
      <c r="M222" s="476"/>
      <c r="N222" s="476"/>
      <c r="O222" s="476"/>
      <c r="P222" s="97">
        <f t="shared" si="11"/>
        <v>0</v>
      </c>
    </row>
    <row r="223" spans="1:16" s="26" customFormat="1" ht="19.5" customHeight="1">
      <c r="A223" s="288">
        <v>8121</v>
      </c>
      <c r="B223" s="287" t="str">
        <f>Planilha!B222</f>
        <v>Escavação e reaterro de valas p/rede de esgoto sanitário e pluvial  em material de 1ª categ.</v>
      </c>
      <c r="C223" s="106"/>
      <c r="D223" s="107">
        <f>Planilha!E222</f>
        <v>0</v>
      </c>
      <c r="E223" s="107">
        <f>Planilha!F222</f>
        <v>0</v>
      </c>
      <c r="F223" s="69">
        <f>Planilha!G222*(1+Planilha!H222)</f>
        <v>0</v>
      </c>
      <c r="G223" s="476"/>
      <c r="H223" s="476"/>
      <c r="I223" s="476"/>
      <c r="J223" s="476"/>
      <c r="K223" s="476"/>
      <c r="L223" s="476"/>
      <c r="M223" s="476"/>
      <c r="N223" s="476"/>
      <c r="O223" s="476"/>
      <c r="P223" s="97">
        <f t="shared" si="11"/>
        <v>0</v>
      </c>
    </row>
    <row r="224" spans="1:16" s="26" customFormat="1" ht="19.5" customHeight="1">
      <c r="A224" s="288">
        <v>8122</v>
      </c>
      <c r="B224" s="287" t="str">
        <f>Planilha!B223</f>
        <v>Escavação de caixa de passagem e de gordura em material de 1ª categoria</v>
      </c>
      <c r="C224" s="106"/>
      <c r="D224" s="107">
        <f>Planilha!E223</f>
        <v>0</v>
      </c>
      <c r="E224" s="107">
        <f>Planilha!F223</f>
        <v>0</v>
      </c>
      <c r="F224" s="69">
        <f>Planilha!G223*(1+Planilha!H223)</f>
        <v>0</v>
      </c>
      <c r="G224" s="476"/>
      <c r="H224" s="476"/>
      <c r="I224" s="476"/>
      <c r="J224" s="476"/>
      <c r="K224" s="476"/>
      <c r="L224" s="476"/>
      <c r="M224" s="476"/>
      <c r="N224" s="476"/>
      <c r="O224" s="476"/>
      <c r="P224" s="97">
        <f t="shared" si="11"/>
        <v>0</v>
      </c>
    </row>
    <row r="225" spans="1:16" s="26" customFormat="1" ht="19.5" customHeight="1">
      <c r="A225" s="288">
        <v>8123</v>
      </c>
      <c r="B225" s="287" t="str">
        <f>Planilha!B224</f>
        <v>Canaletas internas de alvenaria revestida c/grelha de aço inoxidável de L=15cm e H=15cm</v>
      </c>
      <c r="C225" s="12"/>
      <c r="D225" s="107">
        <f>Planilha!E224</f>
        <v>0</v>
      </c>
      <c r="E225" s="107">
        <f>Planilha!F224</f>
        <v>0</v>
      </c>
      <c r="F225" s="69">
        <f>Planilha!G224*(1+Planilha!H224)</f>
        <v>0</v>
      </c>
      <c r="G225" s="476"/>
      <c r="H225" s="476"/>
      <c r="I225" s="476"/>
      <c r="J225" s="476"/>
      <c r="K225" s="476"/>
      <c r="L225" s="476"/>
      <c r="M225" s="476"/>
      <c r="N225" s="476"/>
      <c r="O225" s="476"/>
      <c r="P225" s="97">
        <f t="shared" si="11"/>
        <v>0</v>
      </c>
    </row>
    <row r="226" spans="1:16" s="96" customFormat="1" ht="19.5" customHeight="1">
      <c r="A226" s="56"/>
      <c r="B226" s="25" t="s">
        <v>12</v>
      </c>
      <c r="C226" s="78"/>
      <c r="D226" s="79">
        <f>SUMPRODUCT(Planilha!D95:D224,Planilha!E95:E224,(1+Planilha!H95:H224))</f>
        <v>0</v>
      </c>
      <c r="E226" s="79">
        <f>SUMPRODUCT(Planilha!D95:D224,Planilha!F95:F224,(1+Planilha!H95:H224))</f>
        <v>0</v>
      </c>
      <c r="F226" s="79">
        <f>SUM(F96:F225)</f>
        <v>0</v>
      </c>
      <c r="G226" s="79">
        <f>SUMPRODUCT(G96:G225,F96:F225)</f>
        <v>0</v>
      </c>
      <c r="H226" s="101">
        <f>SUMPRODUCT(H96:H225,F96:F225)</f>
        <v>0</v>
      </c>
      <c r="I226" s="101">
        <f>SUMPRODUCT(I96:I225,F96:F225)</f>
        <v>0</v>
      </c>
      <c r="J226" s="283">
        <f>SUMPRODUCT(J96:J225,F96:F225)</f>
        <v>0</v>
      </c>
      <c r="K226" s="283">
        <f>SUMPRODUCT(K96:K225,F96:F225)</f>
        <v>0</v>
      </c>
      <c r="L226" s="283">
        <f>SUMPRODUCT(L96:L225,F96:F225)</f>
        <v>0</v>
      </c>
      <c r="M226" s="283">
        <f>SUMPRODUCT(M96:M225,F96:F225)</f>
        <v>0</v>
      </c>
      <c r="N226" s="283">
        <f>SUMPRODUCT(N96:N225,F96:F225)</f>
        <v>0</v>
      </c>
      <c r="O226" s="283">
        <f>SUMPRODUCT(O96:O225,F96:F225)</f>
        <v>0</v>
      </c>
      <c r="P226" s="90">
        <f>O226+N226+M226+L226+K226+J226+I226+H226+G226</f>
        <v>0</v>
      </c>
    </row>
    <row r="227" spans="1:16" s="26" customFormat="1" ht="19.5" customHeight="1">
      <c r="A227" s="5"/>
      <c r="B227" s="99"/>
      <c r="C227" s="100"/>
      <c r="D227" s="101"/>
      <c r="E227" s="101"/>
      <c r="F227" s="101"/>
      <c r="G227" s="101"/>
      <c r="H227" s="101"/>
      <c r="I227" s="101"/>
      <c r="J227" s="283"/>
      <c r="K227" s="283"/>
      <c r="L227" s="283"/>
      <c r="M227" s="283"/>
      <c r="N227" s="283"/>
      <c r="O227" s="283"/>
      <c r="P227" s="105"/>
    </row>
    <row r="228" spans="1:16" s="26" customFormat="1" ht="19.5" customHeight="1">
      <c r="A228" s="5" t="s">
        <v>355</v>
      </c>
      <c r="B228" s="211" t="s">
        <v>357</v>
      </c>
      <c r="C228" s="100"/>
      <c r="D228" s="101"/>
      <c r="E228" s="101"/>
      <c r="F228" s="101"/>
      <c r="G228" s="101"/>
      <c r="H228" s="101"/>
      <c r="I228" s="101"/>
      <c r="J228" s="283"/>
      <c r="K228" s="283"/>
      <c r="L228" s="283"/>
      <c r="M228" s="283"/>
      <c r="N228" s="283"/>
      <c r="O228" s="283"/>
      <c r="P228" s="105"/>
    </row>
    <row r="229" spans="1:16" s="26" customFormat="1" ht="19.5" customHeight="1">
      <c r="A229" s="5"/>
      <c r="B229" s="212" t="s">
        <v>358</v>
      </c>
      <c r="C229" s="100"/>
      <c r="D229" s="101"/>
      <c r="E229" s="101"/>
      <c r="F229" s="101"/>
      <c r="G229" s="101"/>
      <c r="H229" s="101"/>
      <c r="I229" s="101"/>
      <c r="J229" s="283"/>
      <c r="K229" s="283"/>
      <c r="L229" s="283"/>
      <c r="M229" s="283"/>
      <c r="N229" s="283"/>
      <c r="O229" s="283"/>
      <c r="P229" s="105"/>
    </row>
    <row r="230" spans="1:16" s="26" customFormat="1" ht="19.5" customHeight="1">
      <c r="A230" s="8" t="s">
        <v>401</v>
      </c>
      <c r="B230" s="284" t="str">
        <f>Planilha!B229</f>
        <v>Contramarco de alumínio                    J1  250x170cm</v>
      </c>
      <c r="C230" s="106"/>
      <c r="D230" s="107">
        <f>Planilha!E229</f>
        <v>0</v>
      </c>
      <c r="E230" s="107">
        <f>Planilha!F229</f>
        <v>0</v>
      </c>
      <c r="F230" s="69">
        <f>Planilha!G229*(1+Planilha!H229)</f>
        <v>0</v>
      </c>
      <c r="G230" s="476"/>
      <c r="H230" s="476"/>
      <c r="I230" s="476"/>
      <c r="J230" s="476"/>
      <c r="K230" s="476"/>
      <c r="L230" s="476"/>
      <c r="M230" s="476"/>
      <c r="N230" s="476"/>
      <c r="O230" s="476"/>
      <c r="P230" s="97">
        <f aca="true" t="shared" si="12" ref="P230:P239">O230+N230+M230+L230+K230+J230+I230+H230+G230</f>
        <v>0</v>
      </c>
    </row>
    <row r="231" spans="1:16" s="26" customFormat="1" ht="19.5" customHeight="1">
      <c r="A231" s="8" t="s">
        <v>402</v>
      </c>
      <c r="B231" s="284" t="str">
        <f>Planilha!B230</f>
        <v>Contramarco de alumínio                    J2  250x130cm</v>
      </c>
      <c r="C231" s="106"/>
      <c r="D231" s="107">
        <f>Planilha!E230</f>
        <v>0</v>
      </c>
      <c r="E231" s="107">
        <f>Planilha!F230</f>
        <v>0</v>
      </c>
      <c r="F231" s="69">
        <f>Planilha!G230*(1+Planilha!H230)</f>
        <v>0</v>
      </c>
      <c r="G231" s="476"/>
      <c r="H231" s="476"/>
      <c r="I231" s="476"/>
      <c r="J231" s="476"/>
      <c r="K231" s="476"/>
      <c r="L231" s="476"/>
      <c r="M231" s="476"/>
      <c r="N231" s="476"/>
      <c r="O231" s="476"/>
      <c r="P231" s="97">
        <f t="shared" si="12"/>
        <v>0</v>
      </c>
    </row>
    <row r="232" spans="1:16" s="26" customFormat="1" ht="19.5" customHeight="1">
      <c r="A232" s="8" t="s">
        <v>403</v>
      </c>
      <c r="B232" s="284" t="str">
        <f>Planilha!B231</f>
        <v>Contramarco de alumínio                    J3  200x170cm</v>
      </c>
      <c r="C232" s="106"/>
      <c r="D232" s="107">
        <f>Planilha!E231</f>
        <v>0</v>
      </c>
      <c r="E232" s="107">
        <f>Planilha!F231</f>
        <v>0</v>
      </c>
      <c r="F232" s="69">
        <f>Planilha!G231*(1+Planilha!H231)</f>
        <v>0</v>
      </c>
      <c r="G232" s="476"/>
      <c r="H232" s="476"/>
      <c r="I232" s="476"/>
      <c r="J232" s="476"/>
      <c r="K232" s="476"/>
      <c r="L232" s="476"/>
      <c r="M232" s="476"/>
      <c r="N232" s="476"/>
      <c r="O232" s="476"/>
      <c r="P232" s="97">
        <f t="shared" si="12"/>
        <v>0</v>
      </c>
    </row>
    <row r="233" spans="1:16" s="26" customFormat="1" ht="19.5" customHeight="1">
      <c r="A233" s="8" t="s">
        <v>404</v>
      </c>
      <c r="B233" s="284" t="str">
        <f>Planilha!B232</f>
        <v>Contramarco de alumínio                    J4  200x130cm</v>
      </c>
      <c r="C233" s="106"/>
      <c r="D233" s="107">
        <f>Planilha!E232</f>
        <v>0</v>
      </c>
      <c r="E233" s="107">
        <f>Planilha!F232</f>
        <v>0</v>
      </c>
      <c r="F233" s="69">
        <f>Planilha!G232*(1+Planilha!H232)</f>
        <v>0</v>
      </c>
      <c r="G233" s="476"/>
      <c r="H233" s="476"/>
      <c r="I233" s="476"/>
      <c r="J233" s="476"/>
      <c r="K233" s="476"/>
      <c r="L233" s="476"/>
      <c r="M233" s="476"/>
      <c r="N233" s="476"/>
      <c r="O233" s="476"/>
      <c r="P233" s="97">
        <f t="shared" si="12"/>
        <v>0</v>
      </c>
    </row>
    <row r="234" spans="1:16" s="26" customFormat="1" ht="19.5" customHeight="1">
      <c r="A234" s="8" t="s">
        <v>405</v>
      </c>
      <c r="B234" s="284" t="str">
        <f>Planilha!B233</f>
        <v>Contramarco de alumínio                    J5  160x130cm</v>
      </c>
      <c r="C234" s="106"/>
      <c r="D234" s="107">
        <f>Planilha!E233</f>
        <v>0</v>
      </c>
      <c r="E234" s="107">
        <f>Planilha!F233</f>
        <v>0</v>
      </c>
      <c r="F234" s="69">
        <f>Planilha!G233*(1+Planilha!H233)</f>
        <v>0</v>
      </c>
      <c r="G234" s="476"/>
      <c r="H234" s="476"/>
      <c r="I234" s="476"/>
      <c r="J234" s="476"/>
      <c r="K234" s="476"/>
      <c r="L234" s="476"/>
      <c r="M234" s="476"/>
      <c r="N234" s="476"/>
      <c r="O234" s="476"/>
      <c r="P234" s="97">
        <f t="shared" si="12"/>
        <v>0</v>
      </c>
    </row>
    <row r="235" spans="1:16" s="26" customFormat="1" ht="19.5" customHeight="1">
      <c r="A235" s="8" t="s">
        <v>406</v>
      </c>
      <c r="B235" s="284" t="str">
        <f>Planilha!B234</f>
        <v>Contramarco de alumínio                    J6  120x130cm</v>
      </c>
      <c r="C235" s="106"/>
      <c r="D235" s="107">
        <f>Planilha!E234</f>
        <v>0</v>
      </c>
      <c r="E235" s="107">
        <f>Planilha!F234</f>
        <v>0</v>
      </c>
      <c r="F235" s="69">
        <f>Planilha!G234*(1+Planilha!H234)</f>
        <v>0</v>
      </c>
      <c r="G235" s="476"/>
      <c r="H235" s="476"/>
      <c r="I235" s="476"/>
      <c r="J235" s="476"/>
      <c r="K235" s="476"/>
      <c r="L235" s="476"/>
      <c r="M235" s="476"/>
      <c r="N235" s="476"/>
      <c r="O235" s="476"/>
      <c r="P235" s="97">
        <f t="shared" si="12"/>
        <v>0</v>
      </c>
    </row>
    <row r="236" spans="1:16" s="26" customFormat="1" ht="19.5" customHeight="1">
      <c r="A236" s="8" t="s">
        <v>407</v>
      </c>
      <c r="B236" s="284" t="str">
        <f>Planilha!B235</f>
        <v>Contramarco de alumínio                    J7  70x70cm</v>
      </c>
      <c r="C236" s="106"/>
      <c r="D236" s="107">
        <f>Planilha!E235</f>
        <v>0</v>
      </c>
      <c r="E236" s="107">
        <f>Planilha!F235</f>
        <v>0</v>
      </c>
      <c r="F236" s="69">
        <f>Planilha!G235*(1+Planilha!H235)</f>
        <v>0</v>
      </c>
      <c r="G236" s="476"/>
      <c r="H236" s="476"/>
      <c r="I236" s="476"/>
      <c r="J236" s="476"/>
      <c r="K236" s="476"/>
      <c r="L236" s="476"/>
      <c r="M236" s="476"/>
      <c r="N236" s="476"/>
      <c r="O236" s="476"/>
      <c r="P236" s="97">
        <f t="shared" si="12"/>
        <v>0</v>
      </c>
    </row>
    <row r="237" spans="1:16" s="26" customFormat="1" ht="19.5" customHeight="1">
      <c r="A237" s="8" t="s">
        <v>408</v>
      </c>
      <c r="B237" s="284" t="str">
        <f>Planilha!B236</f>
        <v>Contramarco de alumínio p/ porta  160x210cm</v>
      </c>
      <c r="C237" s="106"/>
      <c r="D237" s="107">
        <f>Planilha!E236</f>
        <v>0</v>
      </c>
      <c r="E237" s="107">
        <f>Planilha!F236</f>
        <v>0</v>
      </c>
      <c r="F237" s="69">
        <f>Planilha!G236*(1+Planilha!H236)</f>
        <v>0</v>
      </c>
      <c r="G237" s="476"/>
      <c r="H237" s="476"/>
      <c r="I237" s="476"/>
      <c r="J237" s="476"/>
      <c r="K237" s="476"/>
      <c r="L237" s="476"/>
      <c r="M237" s="476"/>
      <c r="N237" s="476"/>
      <c r="O237" s="476"/>
      <c r="P237" s="97">
        <f t="shared" si="12"/>
        <v>0</v>
      </c>
    </row>
    <row r="238" spans="1:16" s="26" customFormat="1" ht="19.5" customHeight="1">
      <c r="A238" s="8" t="s">
        <v>409</v>
      </c>
      <c r="B238" s="284" t="str">
        <f>Planilha!B237</f>
        <v>Contramarco de alumínio p/ porta  100x210cm </v>
      </c>
      <c r="C238" s="106"/>
      <c r="D238" s="107">
        <f>Planilha!E237</f>
        <v>0</v>
      </c>
      <c r="E238" s="107">
        <f>Planilha!F237</f>
        <v>0</v>
      </c>
      <c r="F238" s="69">
        <f>Planilha!G237*(1+Planilha!H237)</f>
        <v>0</v>
      </c>
      <c r="G238" s="476"/>
      <c r="H238" s="476"/>
      <c r="I238" s="476"/>
      <c r="J238" s="476"/>
      <c r="K238" s="476"/>
      <c r="L238" s="476"/>
      <c r="M238" s="476"/>
      <c r="N238" s="476"/>
      <c r="O238" s="476"/>
      <c r="P238" s="97">
        <f t="shared" si="12"/>
        <v>0</v>
      </c>
    </row>
    <row r="239" spans="1:16" s="26" customFormat="1" ht="19.5" customHeight="1">
      <c r="A239" s="8" t="s">
        <v>410</v>
      </c>
      <c r="B239" s="284" t="str">
        <f>Planilha!B238</f>
        <v>Contramarco de alumínio p/ porta  90x180cm </v>
      </c>
      <c r="C239" s="106"/>
      <c r="D239" s="107">
        <f>Planilha!E238</f>
        <v>0</v>
      </c>
      <c r="E239" s="107">
        <f>Planilha!F238</f>
        <v>0</v>
      </c>
      <c r="F239" s="69">
        <f>Planilha!G238*(1+Planilha!H238)</f>
        <v>0</v>
      </c>
      <c r="G239" s="476"/>
      <c r="H239" s="476"/>
      <c r="I239" s="476"/>
      <c r="J239" s="476"/>
      <c r="K239" s="476"/>
      <c r="L239" s="476"/>
      <c r="M239" s="476"/>
      <c r="N239" s="476"/>
      <c r="O239" s="476"/>
      <c r="P239" s="97">
        <f t="shared" si="12"/>
        <v>0</v>
      </c>
    </row>
    <row r="240" spans="1:16" s="96" customFormat="1" ht="19.5" customHeight="1">
      <c r="A240" s="5"/>
      <c r="B240" s="99" t="s">
        <v>363</v>
      </c>
      <c r="C240" s="100"/>
      <c r="D240" s="101"/>
      <c r="E240" s="101"/>
      <c r="F240" s="101"/>
      <c r="G240" s="101"/>
      <c r="H240" s="101"/>
      <c r="I240" s="101"/>
      <c r="J240" s="283"/>
      <c r="K240" s="283"/>
      <c r="L240" s="283"/>
      <c r="M240" s="283"/>
      <c r="N240" s="283"/>
      <c r="O240" s="283"/>
      <c r="P240" s="105"/>
    </row>
    <row r="241" spans="1:16" s="26" customFormat="1" ht="19.5" customHeight="1">
      <c r="A241" s="8" t="s">
        <v>411</v>
      </c>
      <c r="B241" s="284" t="str">
        <f>Planilha!B240</f>
        <v>Porta  de alumínio de abrir 2 folhas 160x210cm e vidros lisos transparentes # = 4,0mm</v>
      </c>
      <c r="C241" s="106"/>
      <c r="D241" s="107">
        <f>Planilha!E240</f>
        <v>0</v>
      </c>
      <c r="E241" s="107">
        <f>Planilha!F240</f>
        <v>0</v>
      </c>
      <c r="F241" s="69">
        <f>Planilha!G240*(1+Planilha!H240)</f>
        <v>0</v>
      </c>
      <c r="G241" s="476"/>
      <c r="H241" s="476"/>
      <c r="I241" s="476"/>
      <c r="J241" s="476"/>
      <c r="K241" s="476"/>
      <c r="L241" s="476"/>
      <c r="M241" s="476"/>
      <c r="N241" s="476"/>
      <c r="O241" s="476"/>
      <c r="P241" s="97">
        <f>O241+N241+M241+L241+K241+J241+I241+H241+G241</f>
        <v>0</v>
      </c>
    </row>
    <row r="242" spans="1:16" s="26" customFormat="1" ht="19.5" customHeight="1">
      <c r="A242" s="8" t="s">
        <v>412</v>
      </c>
      <c r="B242" s="284" t="str">
        <f>Planilha!B241</f>
        <v>Porta  de alumínio de abrir 1 folhas 100x210cm e vidros lisos transparentes # = 4,0mm</v>
      </c>
      <c r="C242" s="106"/>
      <c r="D242" s="107">
        <f>Planilha!E241</f>
        <v>0</v>
      </c>
      <c r="E242" s="107">
        <f>Planilha!F241</f>
        <v>0</v>
      </c>
      <c r="F242" s="69">
        <f>Planilha!G241*(1+Planilha!H241)</f>
        <v>0</v>
      </c>
      <c r="G242" s="476"/>
      <c r="H242" s="476"/>
      <c r="I242" s="476"/>
      <c r="J242" s="476"/>
      <c r="K242" s="476"/>
      <c r="L242" s="476"/>
      <c r="M242" s="476"/>
      <c r="N242" s="476"/>
      <c r="O242" s="476"/>
      <c r="P242" s="97">
        <f>O242+N242+M242+L242+K242+J242+I242+H242+G242</f>
        <v>0</v>
      </c>
    </row>
    <row r="243" spans="1:16" s="26" customFormat="1" ht="19.5" customHeight="1">
      <c r="A243" s="8" t="s">
        <v>413</v>
      </c>
      <c r="B243" s="284" t="str">
        <f>Planilha!B242</f>
        <v>Porta  de alumínio de abrir 1 folhas   90x180cm </v>
      </c>
      <c r="C243" s="106"/>
      <c r="D243" s="107">
        <f>Planilha!E242</f>
        <v>0</v>
      </c>
      <c r="E243" s="107">
        <f>Planilha!F242</f>
        <v>0</v>
      </c>
      <c r="F243" s="69">
        <f>Planilha!G242*(1+Planilha!H242)</f>
        <v>0</v>
      </c>
      <c r="G243" s="476"/>
      <c r="H243" s="476"/>
      <c r="I243" s="476"/>
      <c r="J243" s="476"/>
      <c r="K243" s="476"/>
      <c r="L243" s="476"/>
      <c r="M243" s="476"/>
      <c r="N243" s="476"/>
      <c r="O243" s="476"/>
      <c r="P243" s="97">
        <f>O243+N243+M243+L243+K243+J243+I243+H243+G243</f>
        <v>0</v>
      </c>
    </row>
    <row r="244" spans="1:16" s="96" customFormat="1" ht="19.5" customHeight="1">
      <c r="A244" s="5"/>
      <c r="B244" s="212" t="s">
        <v>364</v>
      </c>
      <c r="C244" s="100"/>
      <c r="D244" s="101"/>
      <c r="E244" s="101"/>
      <c r="F244" s="101"/>
      <c r="G244" s="101"/>
      <c r="H244" s="101"/>
      <c r="I244" s="101"/>
      <c r="J244" s="283"/>
      <c r="K244" s="283"/>
      <c r="L244" s="283"/>
      <c r="M244" s="283"/>
      <c r="N244" s="283"/>
      <c r="O244" s="283"/>
      <c r="P244" s="105"/>
    </row>
    <row r="245" spans="1:16" s="26" customFormat="1" ht="19.5" customHeight="1">
      <c r="A245" s="8" t="s">
        <v>414</v>
      </c>
      <c r="B245" s="284" t="str">
        <f>Planilha!B244</f>
        <v>Janela de alumínio e vidros lisos transparentes   # = 4,0mm   J1  250x170cm</v>
      </c>
      <c r="C245" s="106"/>
      <c r="D245" s="107">
        <f>Planilha!E244</f>
        <v>0</v>
      </c>
      <c r="E245" s="107">
        <f>Planilha!F244</f>
        <v>0</v>
      </c>
      <c r="F245" s="69">
        <f>Planilha!G244*(1+Planilha!H244)</f>
        <v>0</v>
      </c>
      <c r="G245" s="476"/>
      <c r="H245" s="476"/>
      <c r="I245" s="476"/>
      <c r="J245" s="476"/>
      <c r="K245" s="476"/>
      <c r="L245" s="476"/>
      <c r="M245" s="476"/>
      <c r="N245" s="476"/>
      <c r="O245" s="476"/>
      <c r="P245" s="97">
        <f aca="true" t="shared" si="13" ref="P245:P252">O245+N245+M245+L245+K245+J245+I245+H245+G245</f>
        <v>0</v>
      </c>
    </row>
    <row r="246" spans="1:16" s="26" customFormat="1" ht="19.5" customHeight="1" thickBot="1">
      <c r="A246" s="306" t="s">
        <v>415</v>
      </c>
      <c r="B246" s="335" t="str">
        <f>Planilha!B245</f>
        <v>Janela de alumínio e vidros lisos transparentes   # = 4,0mm   J2  250x130cm</v>
      </c>
      <c r="C246" s="19"/>
      <c r="D246" s="72">
        <f>Planilha!E245</f>
        <v>0</v>
      </c>
      <c r="E246" s="72">
        <f>Planilha!F245</f>
        <v>0</v>
      </c>
      <c r="F246" s="72">
        <f>Planilha!G245*(1+Planilha!H245)</f>
        <v>0</v>
      </c>
      <c r="G246" s="477"/>
      <c r="H246" s="477"/>
      <c r="I246" s="477"/>
      <c r="J246" s="477"/>
      <c r="K246" s="477"/>
      <c r="L246" s="477"/>
      <c r="M246" s="477"/>
      <c r="N246" s="477"/>
      <c r="O246" s="477"/>
      <c r="P246" s="336">
        <f t="shared" si="13"/>
        <v>0</v>
      </c>
    </row>
    <row r="247" spans="1:16" s="26" customFormat="1" ht="19.5" customHeight="1" thickTop="1">
      <c r="A247" s="312" t="s">
        <v>485</v>
      </c>
      <c r="B247" s="337" t="str">
        <f>Planilha!B246</f>
        <v>Janela de alumínio e vidros lisos transparentes   # = 4,0mm   J3  200x170cm</v>
      </c>
      <c r="C247" s="338"/>
      <c r="D247" s="339">
        <f>Planilha!E246</f>
        <v>0</v>
      </c>
      <c r="E247" s="339">
        <f>Planilha!F246</f>
        <v>0</v>
      </c>
      <c r="F247" s="339">
        <f>Planilha!G246*(1+Planilha!H246)</f>
        <v>0</v>
      </c>
      <c r="G247" s="478"/>
      <c r="H247" s="478"/>
      <c r="I247" s="478"/>
      <c r="J247" s="478"/>
      <c r="K247" s="478"/>
      <c r="L247" s="478"/>
      <c r="M247" s="478"/>
      <c r="N247" s="478"/>
      <c r="O247" s="478"/>
      <c r="P247" s="340">
        <f t="shared" si="13"/>
        <v>0</v>
      </c>
    </row>
    <row r="248" spans="1:16" s="26" customFormat="1" ht="19.5" customHeight="1">
      <c r="A248" s="8" t="s">
        <v>486</v>
      </c>
      <c r="B248" s="284" t="str">
        <f>Planilha!B247</f>
        <v>Janela de alumínio e vidros lisos transparentes   # = 4,0mm   J4  200x130cm</v>
      </c>
      <c r="C248" s="106"/>
      <c r="D248" s="107">
        <f>Planilha!E247</f>
        <v>0</v>
      </c>
      <c r="E248" s="107">
        <f>Planilha!F247</f>
        <v>0</v>
      </c>
      <c r="F248" s="69">
        <f>Planilha!G247*(1+Planilha!H247)</f>
        <v>0</v>
      </c>
      <c r="G248" s="476"/>
      <c r="H248" s="476"/>
      <c r="I248" s="476"/>
      <c r="J248" s="476"/>
      <c r="K248" s="476"/>
      <c r="L248" s="476"/>
      <c r="M248" s="476"/>
      <c r="N248" s="476"/>
      <c r="O248" s="476"/>
      <c r="P248" s="97">
        <f t="shared" si="13"/>
        <v>0</v>
      </c>
    </row>
    <row r="249" spans="1:16" s="26" customFormat="1" ht="19.5" customHeight="1">
      <c r="A249" s="8" t="s">
        <v>487</v>
      </c>
      <c r="B249" s="284" t="str">
        <f>Planilha!B248</f>
        <v>Janela de alumínio e vidros lisos transparentes   # = 4,0mm   J5  160x130cm</v>
      </c>
      <c r="C249" s="106"/>
      <c r="D249" s="107">
        <f>Planilha!E248</f>
        <v>0</v>
      </c>
      <c r="E249" s="107">
        <f>Planilha!F248</f>
        <v>0</v>
      </c>
      <c r="F249" s="69">
        <f>Planilha!G248*(1+Planilha!H248)</f>
        <v>0</v>
      </c>
      <c r="G249" s="476"/>
      <c r="H249" s="476"/>
      <c r="I249" s="476"/>
      <c r="J249" s="476"/>
      <c r="K249" s="476"/>
      <c r="L249" s="476"/>
      <c r="M249" s="476"/>
      <c r="N249" s="476"/>
      <c r="O249" s="476"/>
      <c r="P249" s="97">
        <f t="shared" si="13"/>
        <v>0</v>
      </c>
    </row>
    <row r="250" spans="1:16" s="26" customFormat="1" ht="19.5" customHeight="1">
      <c r="A250" s="8" t="s">
        <v>488</v>
      </c>
      <c r="B250" s="284" t="str">
        <f>Planilha!B249</f>
        <v>Janela de alumínio e vidros lisos transparentes   # = 4,0mm   J6  120x130cm</v>
      </c>
      <c r="C250" s="106"/>
      <c r="D250" s="107">
        <f>Planilha!E249</f>
        <v>0</v>
      </c>
      <c r="E250" s="107">
        <f>Planilha!F249</f>
        <v>0</v>
      </c>
      <c r="F250" s="69">
        <f>Planilha!G249*(1+Planilha!H249)</f>
        <v>0</v>
      </c>
      <c r="G250" s="476"/>
      <c r="H250" s="476"/>
      <c r="I250" s="476"/>
      <c r="J250" s="476"/>
      <c r="K250" s="476"/>
      <c r="L250" s="476"/>
      <c r="M250" s="476"/>
      <c r="N250" s="476"/>
      <c r="O250" s="476"/>
      <c r="P250" s="97">
        <f t="shared" si="13"/>
        <v>0</v>
      </c>
    </row>
    <row r="251" spans="1:16" s="26" customFormat="1" ht="19.5" customHeight="1">
      <c r="A251" s="8" t="s">
        <v>489</v>
      </c>
      <c r="B251" s="284" t="str">
        <f>Planilha!B250</f>
        <v>Janela de alumínio e vidros lisos transparentes   # = 4,0mm   J7  70x70cm</v>
      </c>
      <c r="C251" s="106"/>
      <c r="D251" s="107">
        <f>Planilha!E250</f>
        <v>0</v>
      </c>
      <c r="E251" s="107">
        <f>Planilha!F250</f>
        <v>0</v>
      </c>
      <c r="F251" s="69">
        <f>Planilha!G250*(1+Planilha!H250)</f>
        <v>0</v>
      </c>
      <c r="G251" s="476"/>
      <c r="H251" s="476"/>
      <c r="I251" s="476"/>
      <c r="J251" s="476"/>
      <c r="K251" s="476"/>
      <c r="L251" s="476"/>
      <c r="M251" s="476"/>
      <c r="N251" s="476"/>
      <c r="O251" s="476"/>
      <c r="P251" s="97">
        <f t="shared" si="13"/>
        <v>0</v>
      </c>
    </row>
    <row r="252" spans="1:16" s="96" customFormat="1" ht="19.5" customHeight="1">
      <c r="A252" s="5"/>
      <c r="B252" s="99" t="s">
        <v>12</v>
      </c>
      <c r="C252" s="100"/>
      <c r="D252" s="101">
        <f>SUMPRODUCT(Planilha!D229:D250,Planilha!E229:E250,(1+Planilha!H229:H250))</f>
        <v>0</v>
      </c>
      <c r="E252" s="101">
        <f>SUMPRODUCT(Planilha!D229:D250,Planilha!F229:F250,(1+Planilha!H229:H250))</f>
        <v>0</v>
      </c>
      <c r="F252" s="101">
        <f>SUM(F230:F251)</f>
        <v>0</v>
      </c>
      <c r="G252" s="101">
        <f>SUMPRODUCT(G230:G251,F230:F251)</f>
        <v>0</v>
      </c>
      <c r="H252" s="101">
        <f>SUMPRODUCT(H230:H251,F230:F251)</f>
        <v>0</v>
      </c>
      <c r="I252" s="101">
        <f>SUMPRODUCT(I230:I251,F230:F251)</f>
        <v>0</v>
      </c>
      <c r="J252" s="283">
        <f>SUMPRODUCT(J230:J251,F230:F251)</f>
        <v>0</v>
      </c>
      <c r="K252" s="283">
        <f>SUMPRODUCT(K230:K251,F230:F251)</f>
        <v>0</v>
      </c>
      <c r="L252" s="283">
        <f>SUMPRODUCT(L230:L251,F230:F251)</f>
        <v>0</v>
      </c>
      <c r="M252" s="283">
        <f>SUMPRODUCT(M230:M251,F230:F251)</f>
        <v>0</v>
      </c>
      <c r="N252" s="283">
        <f>SUMPRODUCT(N230:N251,F230:F251)</f>
        <v>0</v>
      </c>
      <c r="O252" s="283">
        <f>SUMPRODUCT(O230:O251,F230:F251)</f>
        <v>0</v>
      </c>
      <c r="P252" s="90">
        <f t="shared" si="13"/>
        <v>0</v>
      </c>
    </row>
    <row r="253" spans="1:16" s="26" customFormat="1" ht="19.5" customHeight="1">
      <c r="A253" s="8"/>
      <c r="B253" s="284"/>
      <c r="C253" s="106"/>
      <c r="D253" s="107"/>
      <c r="E253" s="107"/>
      <c r="F253" s="107"/>
      <c r="G253" s="107"/>
      <c r="H253" s="107"/>
      <c r="I253" s="107"/>
      <c r="J253" s="118"/>
      <c r="K253" s="118"/>
      <c r="L253" s="118"/>
      <c r="M253" s="118"/>
      <c r="N253" s="118"/>
      <c r="O253" s="118"/>
      <c r="P253" s="285"/>
    </row>
    <row r="254" spans="1:16" s="96" customFormat="1" ht="19.5" customHeight="1">
      <c r="A254" s="5" t="s">
        <v>356</v>
      </c>
      <c r="B254" s="212" t="s">
        <v>374</v>
      </c>
      <c r="C254" s="100"/>
      <c r="D254" s="101"/>
      <c r="E254" s="101"/>
      <c r="F254" s="101"/>
      <c r="G254" s="101"/>
      <c r="H254" s="101"/>
      <c r="I254" s="101"/>
      <c r="J254" s="283"/>
      <c r="K254" s="283"/>
      <c r="L254" s="283"/>
      <c r="M254" s="283"/>
      <c r="N254" s="283"/>
      <c r="O254" s="283"/>
      <c r="P254" s="105"/>
    </row>
    <row r="255" spans="1:16" s="26" customFormat="1" ht="19.5" customHeight="1">
      <c r="A255" s="8" t="s">
        <v>359</v>
      </c>
      <c r="B255" s="284" t="str">
        <f>Planilha!B254</f>
        <v>Escada tipo marinheiro c/ gaiola de 80x480cm  aço CA50A  Ø = 16,0mm</v>
      </c>
      <c r="C255" s="106"/>
      <c r="D255" s="107">
        <f>Planilha!E254</f>
        <v>0</v>
      </c>
      <c r="E255" s="107">
        <f>Planilha!F254</f>
        <v>0</v>
      </c>
      <c r="F255" s="69">
        <f>Planilha!G254*(1+Planilha!H254)</f>
        <v>0</v>
      </c>
      <c r="G255" s="476"/>
      <c r="H255" s="476"/>
      <c r="I255" s="476"/>
      <c r="J255" s="476"/>
      <c r="K255" s="476"/>
      <c r="L255" s="476"/>
      <c r="M255" s="476"/>
      <c r="N255" s="476"/>
      <c r="O255" s="476"/>
      <c r="P255" s="97">
        <f>O255+N255+M255+L255+K255+J255+I255+H255+G255</f>
        <v>0</v>
      </c>
    </row>
    <row r="256" spans="1:16" s="26" customFormat="1" ht="19.5" customHeight="1">
      <c r="A256" s="8" t="s">
        <v>360</v>
      </c>
      <c r="B256" s="284" t="str">
        <f>Planilha!B255</f>
        <v>Porta em chapa de aço # = 1,21mm (chapa nº 18) de 80x80cm p/ alçapão </v>
      </c>
      <c r="C256" s="106"/>
      <c r="D256" s="107">
        <f>Planilha!E255</f>
        <v>0</v>
      </c>
      <c r="E256" s="107">
        <f>Planilha!F255</f>
        <v>0</v>
      </c>
      <c r="F256" s="69">
        <f>Planilha!G255*(1+Planilha!H255)</f>
        <v>0</v>
      </c>
      <c r="G256" s="476"/>
      <c r="H256" s="476"/>
      <c r="I256" s="476"/>
      <c r="J256" s="476"/>
      <c r="K256" s="476"/>
      <c r="L256" s="476"/>
      <c r="M256" s="476"/>
      <c r="N256" s="476"/>
      <c r="O256" s="476"/>
      <c r="P256" s="97">
        <f>O256+N256+M256+L256+K256+J256+I256+H256+G256</f>
        <v>0</v>
      </c>
    </row>
    <row r="257" spans="1:16" s="26" customFormat="1" ht="19.5" customHeight="1">
      <c r="A257" s="8" t="s">
        <v>361</v>
      </c>
      <c r="B257" s="284" t="str">
        <f>Planilha!B256</f>
        <v>Anteparo em chapa de aço # = 1,21mm (chapa nº 18)  p/ os banheiros</v>
      </c>
      <c r="C257" s="106"/>
      <c r="D257" s="107">
        <f>Planilha!E256</f>
        <v>0</v>
      </c>
      <c r="E257" s="107">
        <f>Planilha!F256</f>
        <v>0</v>
      </c>
      <c r="F257" s="69">
        <f>Planilha!G256*(1+Planilha!H256)</f>
        <v>0</v>
      </c>
      <c r="G257" s="476"/>
      <c r="H257" s="476"/>
      <c r="I257" s="476"/>
      <c r="J257" s="476"/>
      <c r="K257" s="476"/>
      <c r="L257" s="476"/>
      <c r="M257" s="476"/>
      <c r="N257" s="476"/>
      <c r="O257" s="476"/>
      <c r="P257" s="97">
        <f>O257+N257+M257+L257+K257+J257+I257+H257+G257</f>
        <v>0</v>
      </c>
    </row>
    <row r="258" spans="1:16" s="26" customFormat="1" ht="19.5" customHeight="1">
      <c r="A258" s="8" t="s">
        <v>362</v>
      </c>
      <c r="B258" s="284" t="str">
        <f>Planilha!B257</f>
        <v>Guarda corpo                   + acessórios de montagem</v>
      </c>
      <c r="C258" s="106"/>
      <c r="D258" s="107">
        <f>Planilha!E257</f>
        <v>0</v>
      </c>
      <c r="E258" s="107">
        <f>Planilha!F257</f>
        <v>0</v>
      </c>
      <c r="F258" s="69">
        <f>Planilha!G257*(1+Planilha!H257)</f>
        <v>0</v>
      </c>
      <c r="G258" s="476"/>
      <c r="H258" s="476"/>
      <c r="I258" s="476"/>
      <c r="J258" s="476"/>
      <c r="K258" s="476"/>
      <c r="L258" s="476"/>
      <c r="M258" s="476"/>
      <c r="N258" s="476"/>
      <c r="O258" s="476"/>
      <c r="P258" s="97">
        <f>O258+N258+M258+L258+K258+J258+I258+H258+G258</f>
        <v>0</v>
      </c>
    </row>
    <row r="259" spans="1:16" s="96" customFormat="1" ht="19.5" customHeight="1">
      <c r="A259" s="5"/>
      <c r="B259" s="99" t="s">
        <v>12</v>
      </c>
      <c r="C259" s="100"/>
      <c r="D259" s="101">
        <f>SUMPRODUCT(Planilha!D254:D257,Planilha!E254:E257,(1+Planilha!H254:H257))</f>
        <v>0</v>
      </c>
      <c r="E259" s="101">
        <f>SUMPRODUCT(Planilha!D254:D257,Planilha!F254:F257,(1+Planilha!H254:H257))</f>
        <v>0</v>
      </c>
      <c r="F259" s="101">
        <f>SUM(F255:F258)</f>
        <v>0</v>
      </c>
      <c r="G259" s="101">
        <f>SUMPRODUCT(F255:F258,G255:G258)</f>
        <v>0</v>
      </c>
      <c r="H259" s="101">
        <f>SUMPRODUCT(H255:H258,F255:F258)</f>
        <v>0</v>
      </c>
      <c r="I259" s="101">
        <f>SUMPRODUCT(I255:I258,F255:F258)</f>
        <v>0</v>
      </c>
      <c r="J259" s="283">
        <f>SUMPRODUCT(J255:J258,G255:G258)</f>
        <v>0</v>
      </c>
      <c r="K259" s="283">
        <f>SUMPRODUCT(K255:K258,F255:F258)</f>
        <v>0</v>
      </c>
      <c r="L259" s="283">
        <f>SUMPRODUCT(L255:L258,F255:F258)</f>
        <v>0</v>
      </c>
      <c r="M259" s="283">
        <f>SUMPRODUCT(M255:M258,F255:F258)</f>
        <v>0</v>
      </c>
      <c r="N259" s="283">
        <f>SUMPRODUCT(N255:N258,F255:F258)</f>
        <v>0</v>
      </c>
      <c r="O259" s="283">
        <f>SUMPRODUCT(O255:O258,F255:F258)</f>
        <v>0</v>
      </c>
      <c r="P259" s="90">
        <f>O259+N259+M259+L259+K259+J259+I259+H259+G259</f>
        <v>0</v>
      </c>
    </row>
    <row r="260" spans="1:16" s="26" customFormat="1" ht="19.5" customHeight="1">
      <c r="A260" s="8"/>
      <c r="B260" s="284"/>
      <c r="C260" s="106"/>
      <c r="D260" s="107"/>
      <c r="E260" s="107"/>
      <c r="F260" s="107"/>
      <c r="G260" s="107"/>
      <c r="H260" s="107"/>
      <c r="I260" s="107"/>
      <c r="J260" s="118"/>
      <c r="K260" s="118"/>
      <c r="L260" s="118"/>
      <c r="M260" s="118"/>
      <c r="N260" s="118"/>
      <c r="O260" s="118"/>
      <c r="P260" s="285"/>
    </row>
    <row r="261" spans="1:16" s="96" customFormat="1" ht="19.5" customHeight="1">
      <c r="A261" s="5" t="s">
        <v>365</v>
      </c>
      <c r="B261" s="220" t="s">
        <v>382</v>
      </c>
      <c r="C261" s="100"/>
      <c r="D261" s="101"/>
      <c r="E261" s="101"/>
      <c r="F261" s="101"/>
      <c r="G261" s="101"/>
      <c r="H261" s="101"/>
      <c r="I261" s="101"/>
      <c r="J261" s="283"/>
      <c r="K261" s="283"/>
      <c r="L261" s="283"/>
      <c r="M261" s="283"/>
      <c r="N261" s="283"/>
      <c r="O261" s="283"/>
      <c r="P261" s="105"/>
    </row>
    <row r="262" spans="1:16" s="26" customFormat="1" ht="19.5" customHeight="1">
      <c r="A262" s="8" t="s">
        <v>366</v>
      </c>
      <c r="B262" s="284" t="str">
        <f>Planilha!B261</f>
        <v>Porta de abrir (2 folhas) em vidro temp.incolor de 350x230cm   #=10mm  </v>
      </c>
      <c r="C262" s="106"/>
      <c r="D262" s="107">
        <f>Planilha!E261</f>
        <v>0</v>
      </c>
      <c r="E262" s="107">
        <f>Planilha!F261</f>
        <v>0</v>
      </c>
      <c r="F262" s="69">
        <f>Planilha!G261*(1+Planilha!H261)</f>
        <v>0</v>
      </c>
      <c r="G262" s="476"/>
      <c r="H262" s="476"/>
      <c r="I262" s="476"/>
      <c r="J262" s="476"/>
      <c r="K262" s="476"/>
      <c r="L262" s="476"/>
      <c r="M262" s="476"/>
      <c r="N262" s="476"/>
      <c r="O262" s="476"/>
      <c r="P262" s="97">
        <f>O262+N262+M262+L262+K262+J262+I262+H262+G262</f>
        <v>0</v>
      </c>
    </row>
    <row r="263" spans="1:16" s="26" customFormat="1" ht="19.5" customHeight="1">
      <c r="A263" s="8" t="s">
        <v>367</v>
      </c>
      <c r="B263" s="284" t="str">
        <f>Planilha!B262</f>
        <v>Porta de correr (2f móveis e 2f fixas) vidro temp.incolor de 270x230cm #=10mm</v>
      </c>
      <c r="C263" s="106"/>
      <c r="D263" s="107">
        <f>Planilha!E262</f>
        <v>0</v>
      </c>
      <c r="E263" s="107">
        <f>Planilha!F262</f>
        <v>0</v>
      </c>
      <c r="F263" s="69">
        <f>Planilha!G262*(1+Planilha!H262)</f>
        <v>0</v>
      </c>
      <c r="G263" s="476"/>
      <c r="H263" s="476"/>
      <c r="I263" s="476"/>
      <c r="J263" s="476"/>
      <c r="K263" s="476"/>
      <c r="L263" s="476"/>
      <c r="M263" s="476"/>
      <c r="N263" s="476"/>
      <c r="O263" s="476"/>
      <c r="P263" s="97">
        <f>O263+N263+M263+L263+K263+J263+I263+H263+G263</f>
        <v>0</v>
      </c>
    </row>
    <row r="264" spans="1:16" s="26" customFormat="1" ht="19.5" customHeight="1">
      <c r="A264" s="8" t="s">
        <v>368</v>
      </c>
      <c r="B264" s="284" t="str">
        <f>Planilha!B263</f>
        <v>Ferragens</v>
      </c>
      <c r="C264" s="106"/>
      <c r="D264" s="107">
        <f>Planilha!E263</f>
        <v>0</v>
      </c>
      <c r="E264" s="107">
        <f>Planilha!F263</f>
        <v>0</v>
      </c>
      <c r="F264" s="69">
        <f>Planilha!G263*(1+Planilha!H263)</f>
        <v>0</v>
      </c>
      <c r="G264" s="476"/>
      <c r="H264" s="476"/>
      <c r="I264" s="476"/>
      <c r="J264" s="476"/>
      <c r="K264" s="476"/>
      <c r="L264" s="476"/>
      <c r="M264" s="476"/>
      <c r="N264" s="476"/>
      <c r="O264" s="476"/>
      <c r="P264" s="97">
        <f>O264+N264+M264+L264+K264+J264+I264+H264+G264</f>
        <v>0</v>
      </c>
    </row>
    <row r="265" spans="1:16" s="96" customFormat="1" ht="19.5" customHeight="1">
      <c r="A265" s="5"/>
      <c r="B265" s="99" t="s">
        <v>12</v>
      </c>
      <c r="C265" s="100"/>
      <c r="D265" s="101">
        <f>SUMPRODUCT(Planilha!D261:D263,Planilha!E261:E263,(1+Planilha!H261:H263))</f>
        <v>0</v>
      </c>
      <c r="E265" s="101">
        <f>SUMPRODUCT(Planilha!D261:D263,Planilha!F261:F263,(1+Planilha!H261:H263))</f>
        <v>0</v>
      </c>
      <c r="F265" s="101">
        <f>SUM(F262:F264)</f>
        <v>0</v>
      </c>
      <c r="G265" s="101">
        <f>SUMPRODUCT(G262:G264,F262:F264)</f>
        <v>0</v>
      </c>
      <c r="H265" s="101">
        <f>SUMPRODUCT(H262:H264,F262:F264)</f>
        <v>0</v>
      </c>
      <c r="I265" s="101">
        <f>SUMPRODUCT(I262:I264,F262:F264)</f>
        <v>0</v>
      </c>
      <c r="J265" s="283">
        <f>SUMPRODUCT(J262:J264,F262:F264)</f>
        <v>0</v>
      </c>
      <c r="K265" s="283">
        <f>SUMPRODUCT(K262:K264,F262:F264)</f>
        <v>0</v>
      </c>
      <c r="L265" s="283">
        <f>SUMPRODUCT(L262:L264,F262:F264)</f>
        <v>0</v>
      </c>
      <c r="M265" s="283">
        <f>SUMPRODUCT(M262:M264,F262:F264)</f>
        <v>0</v>
      </c>
      <c r="N265" s="283">
        <f>SUMPRODUCT(N262:N264,F262:F264)</f>
        <v>0</v>
      </c>
      <c r="O265" s="283">
        <f>SUMPRODUCT(O262:O264,F262:F264)</f>
        <v>0</v>
      </c>
      <c r="P265" s="90">
        <f>O265+N265+M265+L265+K265+J265+I265+H265+G265</f>
        <v>0</v>
      </c>
    </row>
    <row r="266" spans="1:16" s="26" customFormat="1" ht="19.5" customHeight="1">
      <c r="A266" s="8"/>
      <c r="B266" s="284"/>
      <c r="C266" s="106"/>
      <c r="D266" s="107"/>
      <c r="E266" s="107"/>
      <c r="F266" s="107"/>
      <c r="G266" s="107"/>
      <c r="H266" s="107"/>
      <c r="I266" s="107"/>
      <c r="J266" s="118"/>
      <c r="K266" s="118"/>
      <c r="L266" s="118"/>
      <c r="M266" s="118"/>
      <c r="N266" s="118"/>
      <c r="O266" s="118"/>
      <c r="P266" s="285"/>
    </row>
    <row r="267" spans="1:16" s="27" customFormat="1" ht="19.5" customHeight="1">
      <c r="A267" s="18" t="s">
        <v>369</v>
      </c>
      <c r="B267" s="99" t="s">
        <v>29</v>
      </c>
      <c r="C267" s="100"/>
      <c r="D267" s="101"/>
      <c r="E267" s="101"/>
      <c r="F267" s="102" t="s">
        <v>7</v>
      </c>
      <c r="G267" s="106"/>
      <c r="H267" s="107"/>
      <c r="I267" s="107"/>
      <c r="J267" s="118"/>
      <c r="K267" s="118"/>
      <c r="L267" s="118"/>
      <c r="M267" s="118"/>
      <c r="N267" s="118"/>
      <c r="O267" s="118"/>
      <c r="P267" s="105"/>
    </row>
    <row r="268" spans="1:16" s="27" customFormat="1" ht="19.5" customHeight="1">
      <c r="A268" s="65" t="s">
        <v>370</v>
      </c>
      <c r="B268" s="64" t="str">
        <f>Planilha!B267</f>
        <v>Estrutura metálica p/ telha tipo "Sandwich"</v>
      </c>
      <c r="C268" s="81">
        <v>930</v>
      </c>
      <c r="D268" s="86">
        <f>Planilha!E267</f>
        <v>0</v>
      </c>
      <c r="E268" s="86">
        <f>Planilha!F267</f>
        <v>0</v>
      </c>
      <c r="F268" s="69">
        <f>Planilha!G267*(1+Planilha!H267)</f>
        <v>0</v>
      </c>
      <c r="G268" s="476"/>
      <c r="H268" s="476"/>
      <c r="I268" s="476"/>
      <c r="J268" s="476"/>
      <c r="K268" s="476"/>
      <c r="L268" s="476"/>
      <c r="M268" s="476"/>
      <c r="N268" s="476"/>
      <c r="O268" s="476"/>
      <c r="P268" s="97">
        <f aca="true" t="shared" si="14" ref="P268:P273">O268+N268+M268+L268+K268+J268+I268+H268+G268</f>
        <v>0</v>
      </c>
    </row>
    <row r="269" spans="1:16" s="27" customFormat="1" ht="19.5" customHeight="1">
      <c r="A269" s="65" t="s">
        <v>371</v>
      </c>
      <c r="B269" s="64" t="str">
        <f>Planilha!B268</f>
        <v>Telha tipo "Sandwich"</v>
      </c>
      <c r="C269" s="81"/>
      <c r="D269" s="86">
        <f>Planilha!E268</f>
        <v>0</v>
      </c>
      <c r="E269" s="86">
        <f>Planilha!F268</f>
        <v>0</v>
      </c>
      <c r="F269" s="69">
        <f>Planilha!G268*(1+Planilha!H268)</f>
        <v>0</v>
      </c>
      <c r="G269" s="476"/>
      <c r="H269" s="476"/>
      <c r="I269" s="476"/>
      <c r="J269" s="476"/>
      <c r="K269" s="476"/>
      <c r="L269" s="476"/>
      <c r="M269" s="476"/>
      <c r="N269" s="476"/>
      <c r="O269" s="476"/>
      <c r="P269" s="97">
        <f t="shared" si="14"/>
        <v>0</v>
      </c>
    </row>
    <row r="270" spans="1:16" s="27" customFormat="1" ht="19.5" customHeight="1">
      <c r="A270" s="65" t="s">
        <v>372</v>
      </c>
      <c r="B270" s="64" t="str">
        <f>Planilha!B269</f>
        <v>Calhas em chapas galvanizadas    nº 26 (ver memorial descritivo e projeto)</v>
      </c>
      <c r="C270" s="81"/>
      <c r="D270" s="86">
        <f>Planilha!E269</f>
        <v>0</v>
      </c>
      <c r="E270" s="86">
        <f>Planilha!F269</f>
        <v>0</v>
      </c>
      <c r="F270" s="69">
        <f>Planilha!G269*(1+Planilha!H269)</f>
        <v>0</v>
      </c>
      <c r="G270" s="476"/>
      <c r="H270" s="476"/>
      <c r="I270" s="476"/>
      <c r="J270" s="476"/>
      <c r="K270" s="476"/>
      <c r="L270" s="476"/>
      <c r="M270" s="476"/>
      <c r="N270" s="476"/>
      <c r="O270" s="476"/>
      <c r="P270" s="97">
        <f t="shared" si="14"/>
        <v>0</v>
      </c>
    </row>
    <row r="271" spans="1:16" s="27" customFormat="1" ht="19.5" customHeight="1">
      <c r="A271" s="65" t="s">
        <v>431</v>
      </c>
      <c r="B271" s="64" t="str">
        <f>Planilha!B270</f>
        <v>Rufos metálicos  em chapas          nº 26 (ver memorial descritivo e projeto)</v>
      </c>
      <c r="C271" s="81"/>
      <c r="D271" s="86">
        <f>Planilha!E270</f>
        <v>0</v>
      </c>
      <c r="E271" s="86">
        <f>Planilha!F270</f>
        <v>0</v>
      </c>
      <c r="F271" s="69">
        <f>Planilha!G270*(1+Planilha!H270)</f>
        <v>0</v>
      </c>
      <c r="G271" s="476"/>
      <c r="H271" s="476"/>
      <c r="I271" s="476"/>
      <c r="J271" s="476"/>
      <c r="K271" s="476"/>
      <c r="L271" s="476"/>
      <c r="M271" s="476"/>
      <c r="N271" s="476"/>
      <c r="O271" s="476"/>
      <c r="P271" s="97">
        <f t="shared" si="14"/>
        <v>0</v>
      </c>
    </row>
    <row r="272" spans="1:16" s="27" customFormat="1" ht="19.5" customHeight="1">
      <c r="A272" s="65" t="s">
        <v>432</v>
      </c>
      <c r="B272" s="64" t="str">
        <f>Planilha!B271</f>
        <v>Chapins metálicos em chapas nº  26 (pingadeira,ver memorial descritivo e projeto) </v>
      </c>
      <c r="C272" s="81"/>
      <c r="D272" s="86">
        <f>Planilha!E271</f>
        <v>0</v>
      </c>
      <c r="E272" s="86">
        <f>Planilha!F271</f>
        <v>0</v>
      </c>
      <c r="F272" s="69">
        <f>Planilha!G271*(1+Planilha!H271)</f>
        <v>0</v>
      </c>
      <c r="G272" s="476"/>
      <c r="H272" s="476"/>
      <c r="I272" s="476"/>
      <c r="J272" s="476"/>
      <c r="K272" s="476"/>
      <c r="L272" s="476"/>
      <c r="M272" s="476"/>
      <c r="N272" s="476"/>
      <c r="O272" s="476"/>
      <c r="P272" s="97">
        <f t="shared" si="14"/>
        <v>0</v>
      </c>
    </row>
    <row r="273" spans="1:16" s="96" customFormat="1" ht="19.5" customHeight="1">
      <c r="A273" s="56"/>
      <c r="B273" s="25" t="s">
        <v>12</v>
      </c>
      <c r="C273" s="78"/>
      <c r="D273" s="79">
        <f>SUMPRODUCT(Planilha!D267:D271,Planilha!E267:E271,(1+Planilha!H267:H271))</f>
        <v>0</v>
      </c>
      <c r="E273" s="79">
        <f>SUMPRODUCT(Planilha!D267:D271,Planilha!F267:F271,(1+Planilha!H267:H271))</f>
        <v>0</v>
      </c>
      <c r="F273" s="79">
        <f>SUM(F268:F272)</f>
        <v>0</v>
      </c>
      <c r="G273" s="79">
        <f>SUMPRODUCT(G268:G272,F268:F272)</f>
        <v>0</v>
      </c>
      <c r="H273" s="79">
        <f>SUMPRODUCT(H268:H272,F268:F272)</f>
        <v>0</v>
      </c>
      <c r="I273" s="79">
        <f>SUMPRODUCT(I268:I272,F268:F272)</f>
        <v>0</v>
      </c>
      <c r="J273" s="117">
        <f>SUMPRODUCT(J268:J272,F268:F272)</f>
        <v>0</v>
      </c>
      <c r="K273" s="117">
        <f>SUMPRODUCT(K268:K272,F268:F272)</f>
        <v>0</v>
      </c>
      <c r="L273" s="117">
        <f>SUMPRODUCT(L268:L272,F268:F272)</f>
        <v>0</v>
      </c>
      <c r="M273" s="117">
        <f>SUMPRODUCT(M268:M272,F268:F272)</f>
        <v>0</v>
      </c>
      <c r="N273" s="117">
        <f>SUMPRODUCT(N268:N272,F268:F272)</f>
        <v>0</v>
      </c>
      <c r="O273" s="117">
        <f>SUMPRODUCT(O268:O272,F268:F272)</f>
        <v>0</v>
      </c>
      <c r="P273" s="90">
        <f t="shared" si="14"/>
        <v>0</v>
      </c>
    </row>
    <row r="274" spans="1:16" s="27" customFormat="1" ht="19.5" customHeight="1">
      <c r="A274" s="37"/>
      <c r="B274" s="38"/>
      <c r="C274" s="35"/>
      <c r="D274" s="36"/>
      <c r="E274" s="36"/>
      <c r="F274" s="46"/>
      <c r="G274" s="71"/>
      <c r="H274" s="71"/>
      <c r="I274" s="71"/>
      <c r="J274" s="116"/>
      <c r="K274" s="116"/>
      <c r="L274" s="116"/>
      <c r="M274" s="116"/>
      <c r="N274" s="116"/>
      <c r="O274" s="116"/>
      <c r="P274" s="108"/>
    </row>
    <row r="275" spans="1:16" s="52" customFormat="1" ht="19.5" customHeight="1">
      <c r="A275" s="33" t="s">
        <v>373</v>
      </c>
      <c r="B275" s="228" t="s">
        <v>385</v>
      </c>
      <c r="C275" s="61"/>
      <c r="D275" s="39"/>
      <c r="E275" s="39"/>
      <c r="F275" s="40"/>
      <c r="G275" s="79"/>
      <c r="H275" s="79"/>
      <c r="I275" s="79"/>
      <c r="J275" s="117"/>
      <c r="K275" s="117"/>
      <c r="L275" s="117"/>
      <c r="M275" s="117"/>
      <c r="N275" s="117"/>
      <c r="O275" s="117"/>
      <c r="P275" s="90"/>
    </row>
    <row r="276" spans="1:16" s="27" customFormat="1" ht="19.5" customHeight="1">
      <c r="A276" s="37" t="s">
        <v>375</v>
      </c>
      <c r="B276" s="38" t="str">
        <f>Planilha!B275</f>
        <v>Fundo Preparador de paredes </v>
      </c>
      <c r="C276" s="35"/>
      <c r="D276" s="36">
        <f>Planilha!E275</f>
        <v>0</v>
      </c>
      <c r="E276" s="36">
        <f>Planilha!F275</f>
        <v>0</v>
      </c>
      <c r="F276" s="69">
        <f>Planilha!G275*(1+Planilha!H275)</f>
        <v>0</v>
      </c>
      <c r="G276" s="476"/>
      <c r="H276" s="476"/>
      <c r="I276" s="476"/>
      <c r="J276" s="476"/>
      <c r="K276" s="476"/>
      <c r="L276" s="476"/>
      <c r="M276" s="476"/>
      <c r="N276" s="476"/>
      <c r="O276" s="476"/>
      <c r="P276" s="97">
        <f>O276+N276+M276+L276+K276+J276+I276+H276+G276</f>
        <v>0</v>
      </c>
    </row>
    <row r="277" spans="1:16" s="27" customFormat="1" ht="19.5" customHeight="1">
      <c r="A277" s="37" t="s">
        <v>377</v>
      </c>
      <c r="B277" s="38" t="str">
        <f>Planilha!B276</f>
        <v>Tinta látex acrílica semi brilho lavável</v>
      </c>
      <c r="C277" s="35"/>
      <c r="D277" s="36">
        <f>Planilha!E276</f>
        <v>0</v>
      </c>
      <c r="E277" s="36">
        <f>Planilha!F276</f>
        <v>0</v>
      </c>
      <c r="F277" s="69">
        <f>Planilha!G276*(1+Planilha!H276)</f>
        <v>0</v>
      </c>
      <c r="G277" s="476"/>
      <c r="H277" s="476"/>
      <c r="I277" s="476"/>
      <c r="J277" s="476"/>
      <c r="K277" s="476"/>
      <c r="L277" s="476"/>
      <c r="M277" s="476"/>
      <c r="N277" s="476"/>
      <c r="O277" s="476"/>
      <c r="P277" s="97">
        <f>O277+N277+M277+L277+K277+J277+I277+H277+G277</f>
        <v>0</v>
      </c>
    </row>
    <row r="278" spans="1:16" s="27" customFormat="1" ht="19.5" customHeight="1">
      <c r="A278" s="37" t="s">
        <v>379</v>
      </c>
      <c r="B278" s="38" t="str">
        <f>Planilha!B277</f>
        <v>Esmalte sintético</v>
      </c>
      <c r="C278" s="35"/>
      <c r="D278" s="36">
        <f>Planilha!E277</f>
        <v>0</v>
      </c>
      <c r="E278" s="36">
        <f>Planilha!F277</f>
        <v>0</v>
      </c>
      <c r="F278" s="69">
        <f>Planilha!G277*(1+Planilha!H277)</f>
        <v>0</v>
      </c>
      <c r="G278" s="476"/>
      <c r="H278" s="476"/>
      <c r="I278" s="476"/>
      <c r="J278" s="476"/>
      <c r="K278" s="476"/>
      <c r="L278" s="476"/>
      <c r="M278" s="476"/>
      <c r="N278" s="476"/>
      <c r="O278" s="476"/>
      <c r="P278" s="97">
        <f>O278+N278+M278+L278+K278+J278+I278+H278+G278</f>
        <v>0</v>
      </c>
    </row>
    <row r="279" spans="1:16" s="27" customFormat="1" ht="19.5" customHeight="1">
      <c r="A279" s="37" t="s">
        <v>460</v>
      </c>
      <c r="B279" s="38" t="str">
        <f>Planilha!B278</f>
        <v>Acessórios, solventes, rolos etc.</v>
      </c>
      <c r="C279" s="35"/>
      <c r="D279" s="36">
        <f>Planilha!E278</f>
        <v>0</v>
      </c>
      <c r="E279" s="36">
        <f>Planilha!F278</f>
        <v>0</v>
      </c>
      <c r="F279" s="69">
        <f>Planilha!G278*(1+Planilha!H278)</f>
        <v>0</v>
      </c>
      <c r="G279" s="476"/>
      <c r="H279" s="476"/>
      <c r="I279" s="476"/>
      <c r="J279" s="476"/>
      <c r="K279" s="476"/>
      <c r="L279" s="476"/>
      <c r="M279" s="476"/>
      <c r="N279" s="476"/>
      <c r="O279" s="476"/>
      <c r="P279" s="97">
        <f>O279+N279+M279+L279+K279+J279+I279+H279+G279</f>
        <v>0</v>
      </c>
    </row>
    <row r="280" spans="1:16" s="52" customFormat="1" ht="19.5" customHeight="1">
      <c r="A280" s="33"/>
      <c r="B280" s="34" t="s">
        <v>12</v>
      </c>
      <c r="C280" s="61"/>
      <c r="D280" s="39">
        <f>SUMPRODUCT(Planilha!D275:D278,Planilha!E275:E278,(1+Planilha!H275:H278))</f>
        <v>0</v>
      </c>
      <c r="E280" s="39">
        <f>SUMPRODUCT(Planilha!D275:D278,Planilha!F275:F278,(1+Planilha!H275:H278))</f>
        <v>0</v>
      </c>
      <c r="F280" s="40">
        <f>SUM(F276:F279)</f>
        <v>0</v>
      </c>
      <c r="G280" s="79">
        <f>SUMPRODUCT(G276:G279,F276:F279)</f>
        <v>0</v>
      </c>
      <c r="H280" s="79">
        <f>SUMPRODUCT(H276:H279,F276:F279)</f>
        <v>0</v>
      </c>
      <c r="I280" s="79">
        <f>SUMPRODUCT(I276:I279,F276:F279)</f>
        <v>0</v>
      </c>
      <c r="J280" s="117">
        <f>SUMPRODUCT(J276:J279,F276:F279)</f>
        <v>0</v>
      </c>
      <c r="K280" s="117">
        <f>SUMPRODUCT(K276:K279,F276:F279)</f>
        <v>0</v>
      </c>
      <c r="L280" s="117">
        <f>SUMPRODUCT(L276:L279,F276:F279)</f>
        <v>0</v>
      </c>
      <c r="M280" s="117">
        <f>SUMPRODUCT(M276:M279,F276:F279)</f>
        <v>0</v>
      </c>
      <c r="N280" s="117">
        <f>SUMPRODUCT(N276:N279,F276:F279)</f>
        <v>0</v>
      </c>
      <c r="O280" s="117">
        <f>SUMPRODUCT(O276:O279,F276:F279)</f>
        <v>0</v>
      </c>
      <c r="P280" s="90">
        <f>O280+N280+M280+L280+K280+J280+I280+H280+G280</f>
        <v>0</v>
      </c>
    </row>
    <row r="281" spans="1:16" s="27" customFormat="1" ht="19.5" customHeight="1">
      <c r="A281" s="37"/>
      <c r="B281" s="38"/>
      <c r="C281" s="35"/>
      <c r="D281" s="36"/>
      <c r="E281" s="36"/>
      <c r="F281" s="46"/>
      <c r="G281" s="71"/>
      <c r="H281" s="71"/>
      <c r="I281" s="71"/>
      <c r="J281" s="116"/>
      <c r="K281" s="116"/>
      <c r="L281" s="116"/>
      <c r="M281" s="116"/>
      <c r="N281" s="116"/>
      <c r="O281" s="116"/>
      <c r="P281" s="108"/>
    </row>
    <row r="282" spans="1:16" s="52" customFormat="1" ht="19.5" customHeight="1">
      <c r="A282" s="33" t="s">
        <v>381</v>
      </c>
      <c r="B282" s="274" t="s">
        <v>461</v>
      </c>
      <c r="C282" s="61"/>
      <c r="D282" s="39"/>
      <c r="E282" s="39"/>
      <c r="F282" s="40"/>
      <c r="G282" s="79"/>
      <c r="H282" s="79"/>
      <c r="I282" s="79"/>
      <c r="J282" s="117"/>
      <c r="K282" s="117"/>
      <c r="L282" s="117"/>
      <c r="M282" s="117"/>
      <c r="N282" s="117"/>
      <c r="O282" s="117"/>
      <c r="P282" s="90"/>
    </row>
    <row r="283" spans="1:16" s="27" customFormat="1" ht="19.5" customHeight="1">
      <c r="A283" s="37" t="s">
        <v>467</v>
      </c>
      <c r="B283" s="295" t="str">
        <f>Planilha!B282</f>
        <v>Contrapiso de concreto fck= 11Mpa  # = 6cm </v>
      </c>
      <c r="C283" s="35"/>
      <c r="D283" s="36">
        <f>Planilha!E282</f>
        <v>0</v>
      </c>
      <c r="E283" s="36">
        <f>Planilha!F282</f>
        <v>0</v>
      </c>
      <c r="F283" s="69">
        <f>Planilha!G282*(1+Planilha!H282)</f>
        <v>0</v>
      </c>
      <c r="G283" s="476"/>
      <c r="H283" s="476"/>
      <c r="I283" s="476"/>
      <c r="J283" s="476"/>
      <c r="K283" s="476"/>
      <c r="L283" s="476"/>
      <c r="M283" s="476"/>
      <c r="N283" s="476"/>
      <c r="O283" s="476"/>
      <c r="P283" s="97">
        <f aca="true" t="shared" si="15" ref="P283:P292">O283+N283+M283+L283+K283+J283+I283+H283+G283</f>
        <v>0</v>
      </c>
    </row>
    <row r="284" spans="1:16" s="27" customFormat="1" ht="19.5" customHeight="1">
      <c r="A284" s="37" t="s">
        <v>468</v>
      </c>
      <c r="B284" s="295" t="str">
        <f>Planilha!B283</f>
        <v>Reg. de contrapiso em argamassa de cimento /areia traço 1:3 # = 3cm</v>
      </c>
      <c r="C284" s="35"/>
      <c r="D284" s="36">
        <f>Planilha!E283</f>
        <v>0</v>
      </c>
      <c r="E284" s="36">
        <f>Planilha!F283</f>
        <v>0</v>
      </c>
      <c r="F284" s="69">
        <f>Planilha!G283*(1+Planilha!H283)</f>
        <v>0</v>
      </c>
      <c r="G284" s="476"/>
      <c r="H284" s="476"/>
      <c r="I284" s="476"/>
      <c r="J284" s="476"/>
      <c r="K284" s="476"/>
      <c r="L284" s="476"/>
      <c r="M284" s="476"/>
      <c r="N284" s="476"/>
      <c r="O284" s="476"/>
      <c r="P284" s="97">
        <f t="shared" si="15"/>
        <v>0</v>
      </c>
    </row>
    <row r="285" spans="1:16" s="27" customFormat="1" ht="19.5" customHeight="1">
      <c r="A285" s="37" t="s">
        <v>469</v>
      </c>
      <c r="B285" s="295" t="str">
        <f>Planilha!B284</f>
        <v>Grama tipo esmeralda</v>
      </c>
      <c r="C285" s="35"/>
      <c r="D285" s="36">
        <f>Planilha!E284</f>
        <v>0</v>
      </c>
      <c r="E285" s="36">
        <f>Planilha!F284</f>
        <v>0</v>
      </c>
      <c r="F285" s="69">
        <f>Planilha!G284*(1+Planilha!H284)</f>
        <v>0</v>
      </c>
      <c r="G285" s="476"/>
      <c r="H285" s="476"/>
      <c r="I285" s="476"/>
      <c r="J285" s="476"/>
      <c r="K285" s="476"/>
      <c r="L285" s="476"/>
      <c r="M285" s="476"/>
      <c r="N285" s="476"/>
      <c r="O285" s="476"/>
      <c r="P285" s="97">
        <f t="shared" si="15"/>
        <v>0</v>
      </c>
    </row>
    <row r="286" spans="1:16" s="27" customFormat="1" ht="19.5" customHeight="1" thickBot="1">
      <c r="A286" s="345" t="s">
        <v>470</v>
      </c>
      <c r="B286" s="346" t="str">
        <f>Planilha!B285</f>
        <v>Jardinagem (Plantio de arvores e plantas ornamentais)</v>
      </c>
      <c r="C286" s="347"/>
      <c r="D286" s="348">
        <f>Planilha!E285</f>
        <v>0</v>
      </c>
      <c r="E286" s="348">
        <f>Planilha!F285</f>
        <v>0</v>
      </c>
      <c r="F286" s="72">
        <f>Planilha!G285*(1+Planilha!H285)</f>
        <v>0</v>
      </c>
      <c r="G286" s="477"/>
      <c r="H286" s="477"/>
      <c r="I286" s="477"/>
      <c r="J286" s="477"/>
      <c r="K286" s="477"/>
      <c r="L286" s="477"/>
      <c r="M286" s="477"/>
      <c r="N286" s="477"/>
      <c r="O286" s="477"/>
      <c r="P286" s="336">
        <f t="shared" si="15"/>
        <v>0</v>
      </c>
    </row>
    <row r="287" spans="1:16" s="27" customFormat="1" ht="19.5" customHeight="1" thickTop="1">
      <c r="A287" s="349" t="s">
        <v>471</v>
      </c>
      <c r="B287" s="350" t="str">
        <f>Planilha!B286</f>
        <v>Escada de alvenaria c/ 10 degraus e largura = 4m</v>
      </c>
      <c r="C287" s="351"/>
      <c r="D287" s="352">
        <f>Planilha!E286</f>
        <v>0</v>
      </c>
      <c r="E287" s="352">
        <f>Planilha!F286</f>
        <v>0</v>
      </c>
      <c r="F287" s="339">
        <f>Planilha!G286*(1+Planilha!H286)</f>
        <v>0</v>
      </c>
      <c r="G287" s="478"/>
      <c r="H287" s="478"/>
      <c r="I287" s="478"/>
      <c r="J287" s="478"/>
      <c r="K287" s="478"/>
      <c r="L287" s="478"/>
      <c r="M287" s="478"/>
      <c r="N287" s="478"/>
      <c r="O287" s="478"/>
      <c r="P287" s="340">
        <f t="shared" si="15"/>
        <v>0</v>
      </c>
    </row>
    <row r="288" spans="1:16" s="27" customFormat="1" ht="19.5" customHeight="1">
      <c r="A288" s="37" t="s">
        <v>472</v>
      </c>
      <c r="B288" s="295" t="str">
        <f>Planilha!B287</f>
        <v>Escada de alvenaria c/ 6 degraus e largura = 70cm (Sala da Nutricionista)</v>
      </c>
      <c r="C288" s="35"/>
      <c r="D288" s="36">
        <f>Planilha!E287</f>
        <v>0</v>
      </c>
      <c r="E288" s="36">
        <f>Planilha!F287</f>
        <v>0</v>
      </c>
      <c r="F288" s="69">
        <f>Planilha!G287*(1+Planilha!H287)</f>
        <v>0</v>
      </c>
      <c r="G288" s="476"/>
      <c r="H288" s="476"/>
      <c r="I288" s="476"/>
      <c r="J288" s="476"/>
      <c r="K288" s="476"/>
      <c r="L288" s="476"/>
      <c r="M288" s="476"/>
      <c r="N288" s="476"/>
      <c r="O288" s="476"/>
      <c r="P288" s="97">
        <f t="shared" si="15"/>
        <v>0</v>
      </c>
    </row>
    <row r="289" spans="1:16" s="27" customFormat="1" ht="19.5" customHeight="1">
      <c r="A289" s="37" t="s">
        <v>473</v>
      </c>
      <c r="B289" s="295" t="str">
        <f>Planilha!B288</f>
        <v>Rampa em alvenaria com largura de 2m</v>
      </c>
      <c r="C289" s="35"/>
      <c r="D289" s="36">
        <f>Planilha!E288</f>
        <v>0</v>
      </c>
      <c r="E289" s="36">
        <f>Planilha!F288</f>
        <v>0</v>
      </c>
      <c r="F289" s="69">
        <f>Planilha!G288*(1+Planilha!H288)</f>
        <v>0</v>
      </c>
      <c r="G289" s="476"/>
      <c r="H289" s="476"/>
      <c r="I289" s="476"/>
      <c r="J289" s="476"/>
      <c r="K289" s="476"/>
      <c r="L289" s="476"/>
      <c r="M289" s="476"/>
      <c r="N289" s="476"/>
      <c r="O289" s="476"/>
      <c r="P289" s="97">
        <f t="shared" si="15"/>
        <v>0</v>
      </c>
    </row>
    <row r="290" spans="1:16" s="27" customFormat="1" ht="19.5" customHeight="1">
      <c r="A290" s="37" t="s">
        <v>474</v>
      </c>
      <c r="B290" s="295" t="str">
        <f>Planilha!B289</f>
        <v>Canaleta de concreto p/captação de água pluvial c/grelha metálica e revest. c/ l=40cm h=40cm</v>
      </c>
      <c r="C290" s="35"/>
      <c r="D290" s="36">
        <f>Planilha!E289</f>
        <v>0</v>
      </c>
      <c r="E290" s="36">
        <f>Planilha!F289</f>
        <v>0</v>
      </c>
      <c r="F290" s="69">
        <f>Planilha!G289*(1+Planilha!H289)</f>
        <v>0</v>
      </c>
      <c r="G290" s="476"/>
      <c r="H290" s="476"/>
      <c r="I290" s="476"/>
      <c r="J290" s="476"/>
      <c r="K290" s="476"/>
      <c r="L290" s="476"/>
      <c r="M290" s="476"/>
      <c r="N290" s="476"/>
      <c r="O290" s="476"/>
      <c r="P290" s="97">
        <f t="shared" si="15"/>
        <v>0</v>
      </c>
    </row>
    <row r="291" spans="1:16" s="27" customFormat="1" ht="19.5" customHeight="1">
      <c r="A291" s="37" t="s">
        <v>532</v>
      </c>
      <c r="B291" s="295" t="str">
        <f>Planilha!B290</f>
        <v>Bancos de madeira de 180x40x80</v>
      </c>
      <c r="C291" s="35"/>
      <c r="D291" s="36">
        <f>Planilha!E290</f>
        <v>0</v>
      </c>
      <c r="E291" s="36">
        <f>Planilha!F290</f>
        <v>0</v>
      </c>
      <c r="F291" s="69">
        <f>Planilha!G290*(1+Planilha!H290)</f>
        <v>0</v>
      </c>
      <c r="G291" s="476"/>
      <c r="H291" s="476"/>
      <c r="I291" s="476"/>
      <c r="J291" s="476"/>
      <c r="K291" s="476"/>
      <c r="L291" s="476"/>
      <c r="M291" s="476"/>
      <c r="N291" s="476"/>
      <c r="O291" s="476"/>
      <c r="P291" s="97"/>
    </row>
    <row r="292" spans="1:16" s="52" customFormat="1" ht="19.5" customHeight="1">
      <c r="A292" s="33"/>
      <c r="B292" s="34" t="s">
        <v>12</v>
      </c>
      <c r="C292" s="61"/>
      <c r="D292" s="39">
        <f>SUMPRODUCT(Planilha!D282:D290,Planilha!E282:E290,(1+Planilha!H282:H290))</f>
        <v>0</v>
      </c>
      <c r="E292" s="39">
        <f>SUMPRODUCT(Planilha!D282:D290,Planilha!F282:F290,(1+Planilha!H282:H290))</f>
        <v>0</v>
      </c>
      <c r="F292" s="40">
        <f>SUM(F283:F291)</f>
        <v>0</v>
      </c>
      <c r="G292" s="79">
        <f>SUMPRODUCT(G283:G291,F283:F291)</f>
        <v>0</v>
      </c>
      <c r="H292" s="79">
        <f>SUMPRODUCT(H283:H291,F283:F291)</f>
        <v>0</v>
      </c>
      <c r="I292" s="79">
        <f>SUMPRODUCT(I283:I291,F283:F291)</f>
        <v>0</v>
      </c>
      <c r="J292" s="117">
        <f>SUMPRODUCT(J283:J291,F283:F291)</f>
        <v>0</v>
      </c>
      <c r="K292" s="117">
        <f>SUMPRODUCT(K283:K291,F283:F291)</f>
        <v>0</v>
      </c>
      <c r="L292" s="117">
        <f>SUMPRODUCT(L283:L291,F283:F291)</f>
        <v>0</v>
      </c>
      <c r="M292" s="117">
        <f>SUMPRODUCT(M283:M291,F283:F291)</f>
        <v>0</v>
      </c>
      <c r="N292" s="117">
        <f>SUMPRODUCT(N283:N291,F283:F291)</f>
        <v>0</v>
      </c>
      <c r="O292" s="117">
        <f>SUMPRODUCT(O283:O291,F283:F291)</f>
        <v>0</v>
      </c>
      <c r="P292" s="90">
        <f t="shared" si="15"/>
        <v>0</v>
      </c>
    </row>
    <row r="293" spans="1:16" s="27" customFormat="1" ht="19.5" customHeight="1">
      <c r="A293" s="37"/>
      <c r="B293" s="38"/>
      <c r="C293" s="35"/>
      <c r="D293" s="36"/>
      <c r="E293" s="36"/>
      <c r="F293" s="46"/>
      <c r="G293" s="71"/>
      <c r="H293" s="71"/>
      <c r="I293" s="71"/>
      <c r="J293" s="116"/>
      <c r="K293" s="116"/>
      <c r="L293" s="116"/>
      <c r="M293" s="116"/>
      <c r="N293" s="116"/>
      <c r="O293" s="116"/>
      <c r="P293" s="108"/>
    </row>
    <row r="294" spans="1:16" s="52" customFormat="1" ht="19.5" customHeight="1">
      <c r="A294" s="33" t="s">
        <v>476</v>
      </c>
      <c r="B294" s="6" t="s">
        <v>30</v>
      </c>
      <c r="C294" s="17"/>
      <c r="D294" s="70"/>
      <c r="E294" s="70"/>
      <c r="F294" s="40"/>
      <c r="G294" s="79"/>
      <c r="H294" s="79"/>
      <c r="I294" s="79"/>
      <c r="J294" s="117"/>
      <c r="K294" s="117"/>
      <c r="L294" s="117"/>
      <c r="M294" s="117"/>
      <c r="N294" s="117"/>
      <c r="O294" s="117"/>
      <c r="P294" s="90"/>
    </row>
    <row r="295" spans="1:16" s="52" customFormat="1" ht="19.5" customHeight="1">
      <c r="A295" s="37" t="s">
        <v>477</v>
      </c>
      <c r="B295" s="9" t="str">
        <f>Planilha!B294</f>
        <v>Peitoril de granito p/ janelas (L = 30cm e # = 2cm) + argamassa de assentamento</v>
      </c>
      <c r="C295" s="17"/>
      <c r="D295" s="69">
        <f>Planilha!E294</f>
        <v>0</v>
      </c>
      <c r="E295" s="69">
        <f>Planilha!F294</f>
        <v>0</v>
      </c>
      <c r="F295" s="69">
        <f>Planilha!G294*(1+Planilha!H294)</f>
        <v>0</v>
      </c>
      <c r="G295" s="476"/>
      <c r="H295" s="476"/>
      <c r="I295" s="476"/>
      <c r="J295" s="476"/>
      <c r="K295" s="476"/>
      <c r="L295" s="476"/>
      <c r="M295" s="476"/>
      <c r="N295" s="476"/>
      <c r="O295" s="476"/>
      <c r="P295" s="97">
        <f aca="true" t="shared" si="16" ref="P295:P307">O295+N295+M295+L295+K295+J295+I295+H295+G295</f>
        <v>0</v>
      </c>
    </row>
    <row r="296" spans="1:16" s="26" customFormat="1" ht="19.5" customHeight="1">
      <c r="A296" s="8" t="s">
        <v>477</v>
      </c>
      <c r="B296" s="9" t="str">
        <f>Planilha!B295</f>
        <v>Cuba em aço inoxidável 50 x 40 x 40cm ASI 304 chapa 18 (1,21mm)</v>
      </c>
      <c r="C296" s="7">
        <v>1</v>
      </c>
      <c r="D296" s="69">
        <f>Planilha!E295</f>
        <v>0</v>
      </c>
      <c r="E296" s="69">
        <f>Planilha!F295</f>
        <v>0</v>
      </c>
      <c r="F296" s="69">
        <f>Planilha!G295*(1+Planilha!H295)</f>
        <v>0</v>
      </c>
      <c r="G296" s="476"/>
      <c r="H296" s="476"/>
      <c r="I296" s="476"/>
      <c r="J296" s="476"/>
      <c r="K296" s="476"/>
      <c r="L296" s="476"/>
      <c r="M296" s="476"/>
      <c r="N296" s="476"/>
      <c r="O296" s="476"/>
      <c r="P296" s="97">
        <f t="shared" si="16"/>
        <v>0</v>
      </c>
    </row>
    <row r="297" spans="1:16" s="26" customFormat="1" ht="19.5" customHeight="1">
      <c r="A297" s="8" t="s">
        <v>478</v>
      </c>
      <c r="B297" s="9" t="str">
        <f>Planilha!B296</f>
        <v>Cuba em aço inoxidável 80 x 40 x 40cm ASI 304 chapa 18 (1,21mm)</v>
      </c>
      <c r="C297" s="7"/>
      <c r="D297" s="69">
        <f>Planilha!E296</f>
        <v>0</v>
      </c>
      <c r="E297" s="69">
        <f>Planilha!F296</f>
        <v>0</v>
      </c>
      <c r="F297" s="69">
        <f>Planilha!G296*(1+Planilha!H296)</f>
        <v>0</v>
      </c>
      <c r="G297" s="476"/>
      <c r="H297" s="476"/>
      <c r="I297" s="476"/>
      <c r="J297" s="476"/>
      <c r="K297" s="476"/>
      <c r="L297" s="476"/>
      <c r="M297" s="476"/>
      <c r="N297" s="476"/>
      <c r="O297" s="476"/>
      <c r="P297" s="97">
        <f t="shared" si="16"/>
        <v>0</v>
      </c>
    </row>
    <row r="298" spans="1:16" s="26" customFormat="1" ht="19.5" customHeight="1">
      <c r="A298" s="8" t="s">
        <v>479</v>
      </c>
      <c r="B298" s="9" t="str">
        <f>Planilha!B297</f>
        <v>Bancada em granito cinza corumbá # = 2,5cm polido (ver projeto e memorial descritivo)</v>
      </c>
      <c r="C298" s="7"/>
      <c r="D298" s="69">
        <f>Planilha!E297</f>
        <v>0</v>
      </c>
      <c r="E298" s="69">
        <f>Planilha!F297</f>
        <v>0</v>
      </c>
      <c r="F298" s="69">
        <f>Planilha!G297*(1+Planilha!H297)</f>
        <v>0</v>
      </c>
      <c r="G298" s="476"/>
      <c r="H298" s="476"/>
      <c r="I298" s="476"/>
      <c r="J298" s="476"/>
      <c r="K298" s="476"/>
      <c r="L298" s="476"/>
      <c r="M298" s="476"/>
      <c r="N298" s="476"/>
      <c r="O298" s="476"/>
      <c r="P298" s="97">
        <f t="shared" si="16"/>
        <v>0</v>
      </c>
    </row>
    <row r="299" spans="1:16" s="26" customFormat="1" ht="19.5" customHeight="1">
      <c r="A299" s="8" t="s">
        <v>480</v>
      </c>
      <c r="B299" s="9" t="str">
        <f>Planilha!B298</f>
        <v>Bancada em granito cinza corumbá  p/ lavatório 110x60cm # = 2,5cm polido</v>
      </c>
      <c r="C299" s="7"/>
      <c r="D299" s="69">
        <f>Planilha!E298</f>
        <v>0</v>
      </c>
      <c r="E299" s="69">
        <f>Planilha!F298</f>
        <v>0</v>
      </c>
      <c r="F299" s="69">
        <f>Planilha!G298*(1+Planilha!H298)</f>
        <v>0</v>
      </c>
      <c r="G299" s="476"/>
      <c r="H299" s="476"/>
      <c r="I299" s="476"/>
      <c r="J299" s="476"/>
      <c r="K299" s="476"/>
      <c r="L299" s="476"/>
      <c r="M299" s="476"/>
      <c r="N299" s="476"/>
      <c r="O299" s="476"/>
      <c r="P299" s="97">
        <f t="shared" si="16"/>
        <v>0</v>
      </c>
    </row>
    <row r="300" spans="1:16" s="26" customFormat="1" ht="19.5" customHeight="1">
      <c r="A300" s="8" t="s">
        <v>481</v>
      </c>
      <c r="B300" s="9" t="str">
        <f>Planilha!B299</f>
        <v>Toldo de 150x390cm (ver projeto e memorial)</v>
      </c>
      <c r="C300" s="7"/>
      <c r="D300" s="69">
        <f>Planilha!E299</f>
        <v>0</v>
      </c>
      <c r="E300" s="69">
        <f>Planilha!F299</f>
        <v>0</v>
      </c>
      <c r="F300" s="69">
        <f>Planilha!G299*(1+Planilha!H299)</f>
        <v>0</v>
      </c>
      <c r="G300" s="476"/>
      <c r="H300" s="476"/>
      <c r="I300" s="476"/>
      <c r="J300" s="476"/>
      <c r="K300" s="476"/>
      <c r="L300" s="476"/>
      <c r="M300" s="476"/>
      <c r="N300" s="476"/>
      <c r="O300" s="476"/>
      <c r="P300" s="97">
        <f t="shared" si="16"/>
        <v>0</v>
      </c>
    </row>
    <row r="301" spans="1:16" s="26" customFormat="1" ht="19.5" customHeight="1">
      <c r="A301" s="8" t="s">
        <v>482</v>
      </c>
      <c r="B301" s="9" t="str">
        <f>Planilha!B300</f>
        <v>Toldo de 150x1230cm (ver projeto e memorial)</v>
      </c>
      <c r="C301" s="7"/>
      <c r="D301" s="69">
        <f>Planilha!E300</f>
        <v>0</v>
      </c>
      <c r="E301" s="69">
        <f>Planilha!F300</f>
        <v>0</v>
      </c>
      <c r="F301" s="69">
        <f>Planilha!G300*(1+Planilha!H300)</f>
        <v>0</v>
      </c>
      <c r="G301" s="476"/>
      <c r="H301" s="476"/>
      <c r="I301" s="476"/>
      <c r="J301" s="476"/>
      <c r="K301" s="476"/>
      <c r="L301" s="476"/>
      <c r="M301" s="476"/>
      <c r="N301" s="476"/>
      <c r="O301" s="476"/>
      <c r="P301" s="97">
        <f t="shared" si="16"/>
        <v>0</v>
      </c>
    </row>
    <row r="302" spans="1:16" s="26" customFormat="1" ht="19.5" customHeight="1">
      <c r="A302" s="8" t="s">
        <v>483</v>
      </c>
      <c r="B302" s="9" t="str">
        <f>Planilha!B301</f>
        <v>Tela mosquiteira c/ montante de alumínio</v>
      </c>
      <c r="C302" s="7"/>
      <c r="D302" s="69">
        <f>Planilha!E301</f>
        <v>0</v>
      </c>
      <c r="E302" s="69">
        <f>Planilha!F301</f>
        <v>0</v>
      </c>
      <c r="F302" s="69">
        <f>Planilha!G301*(1+Planilha!H301)</f>
        <v>0</v>
      </c>
      <c r="G302" s="476"/>
      <c r="H302" s="476"/>
      <c r="I302" s="476"/>
      <c r="J302" s="476"/>
      <c r="K302" s="476"/>
      <c r="L302" s="476"/>
      <c r="M302" s="476"/>
      <c r="N302" s="476"/>
      <c r="O302" s="476"/>
      <c r="P302" s="97">
        <f t="shared" si="16"/>
        <v>0</v>
      </c>
    </row>
    <row r="303" spans="1:16" s="26" customFormat="1" ht="19.5" customHeight="1">
      <c r="A303" s="8" t="s">
        <v>518</v>
      </c>
      <c r="B303" s="9" t="str">
        <f>Planilha!B302</f>
        <v>Div. p/banheiro em granito cinza corumbá polido (2 faces)  # = 2,5cm + acessórios de montagem</v>
      </c>
      <c r="C303" s="7"/>
      <c r="D303" s="69">
        <f>Planilha!E302</f>
        <v>0</v>
      </c>
      <c r="E303" s="69">
        <f>Planilha!F302</f>
        <v>0</v>
      </c>
      <c r="F303" s="69">
        <f>Planilha!G302*(1+Planilha!H302)</f>
        <v>0</v>
      </c>
      <c r="G303" s="476"/>
      <c r="H303" s="476"/>
      <c r="I303" s="476"/>
      <c r="J303" s="482"/>
      <c r="K303" s="482"/>
      <c r="L303" s="482"/>
      <c r="M303" s="482"/>
      <c r="N303" s="482"/>
      <c r="O303" s="476"/>
      <c r="P303" s="97">
        <f t="shared" si="16"/>
        <v>0</v>
      </c>
    </row>
    <row r="304" spans="1:16" s="26" customFormat="1" ht="19.5" customHeight="1">
      <c r="A304" s="8" t="s">
        <v>519</v>
      </c>
      <c r="B304" s="9" t="str">
        <f>Planilha!B303</f>
        <v>Kit p/ PNE (3 barras)</v>
      </c>
      <c r="C304" s="7"/>
      <c r="D304" s="69">
        <f>Planilha!E303</f>
        <v>0</v>
      </c>
      <c r="E304" s="69">
        <f>Planilha!F303</f>
        <v>0</v>
      </c>
      <c r="F304" s="69">
        <f>Planilha!G303*(1+Planilha!H303)</f>
        <v>0</v>
      </c>
      <c r="G304" s="476"/>
      <c r="H304" s="476"/>
      <c r="I304" s="476"/>
      <c r="J304" s="482"/>
      <c r="K304" s="482"/>
      <c r="L304" s="482"/>
      <c r="M304" s="482"/>
      <c r="N304" s="482"/>
      <c r="O304" s="476"/>
      <c r="P304" s="97">
        <f t="shared" si="16"/>
        <v>0</v>
      </c>
    </row>
    <row r="305" spans="1:16" s="26" customFormat="1" ht="19.5" customHeight="1">
      <c r="A305" s="8" t="s">
        <v>520</v>
      </c>
      <c r="B305" s="9" t="str">
        <f>Planilha!B304</f>
        <v>Kit PNE  p/ banho </v>
      </c>
      <c r="C305" s="7"/>
      <c r="D305" s="69">
        <f>Planilha!E304</f>
        <v>0</v>
      </c>
      <c r="E305" s="69">
        <f>Planilha!F304</f>
        <v>0</v>
      </c>
      <c r="F305" s="69">
        <f>Planilha!G304*(1+Planilha!H304)</f>
        <v>0</v>
      </c>
      <c r="G305" s="476"/>
      <c r="H305" s="476"/>
      <c r="I305" s="476"/>
      <c r="J305" s="482"/>
      <c r="K305" s="482"/>
      <c r="L305" s="482"/>
      <c r="M305" s="482"/>
      <c r="N305" s="482"/>
      <c r="O305" s="476"/>
      <c r="P305" s="97">
        <f t="shared" si="16"/>
        <v>0</v>
      </c>
    </row>
    <row r="306" spans="1:16" s="26" customFormat="1" ht="19.5" customHeight="1">
      <c r="A306" s="8" t="s">
        <v>521</v>
      </c>
      <c r="B306" s="9" t="str">
        <f>Planilha!B305</f>
        <v>Limpeza da obra</v>
      </c>
      <c r="C306" s="7"/>
      <c r="D306" s="69">
        <f>Planilha!E305</f>
        <v>0</v>
      </c>
      <c r="E306" s="69">
        <f>Planilha!F305</f>
        <v>0</v>
      </c>
      <c r="F306" s="69">
        <f>Planilha!G305*(1+Planilha!H305)</f>
        <v>0</v>
      </c>
      <c r="G306" s="476"/>
      <c r="H306" s="476"/>
      <c r="I306" s="476"/>
      <c r="J306" s="482"/>
      <c r="K306" s="482"/>
      <c r="L306" s="482"/>
      <c r="M306" s="482"/>
      <c r="N306" s="482"/>
      <c r="O306" s="476"/>
      <c r="P306" s="97">
        <f t="shared" si="16"/>
        <v>0</v>
      </c>
    </row>
    <row r="307" spans="1:16" s="26" customFormat="1" ht="19.5" customHeight="1">
      <c r="A307" s="62"/>
      <c r="B307" s="6" t="s">
        <v>12</v>
      </c>
      <c r="C307" s="17"/>
      <c r="D307" s="70">
        <f>SUMPRODUCT(Planilha!D294:D305,Planilha!E294:E305,(1+Planilha!H294:H305))</f>
        <v>0</v>
      </c>
      <c r="E307" s="70">
        <f>SUMPRODUCT(Planilha!D294:D305,Planilha!F294:F305,(1+Planilha!H294:H305))</f>
        <v>0</v>
      </c>
      <c r="F307" s="70">
        <f>SUM(F295:F306)</f>
        <v>0</v>
      </c>
      <c r="G307" s="79">
        <f>SUMPRODUCT(G295:G306,F295:F306)</f>
        <v>0</v>
      </c>
      <c r="H307" s="79">
        <f>SUMPRODUCT(H295:H306,F295:F306)</f>
        <v>0</v>
      </c>
      <c r="I307" s="79">
        <f>SUMPRODUCT(I295:I306,F295:F306)</f>
        <v>0</v>
      </c>
      <c r="J307" s="117">
        <f>SUMPRODUCT(J295:J306,F295:F306)</f>
        <v>0</v>
      </c>
      <c r="K307" s="117">
        <f>SUMPRODUCT(K295:K306,F295:F306)</f>
        <v>0</v>
      </c>
      <c r="L307" s="117">
        <f>SUMPRODUCT(L295:L306,F295:F306)</f>
        <v>0</v>
      </c>
      <c r="M307" s="117">
        <f>SUMPRODUCT(M295:M306,F295:F306)</f>
        <v>0</v>
      </c>
      <c r="N307" s="117">
        <f>SUMPRODUCT(N295:N306,F295:F306)</f>
        <v>0</v>
      </c>
      <c r="O307" s="117">
        <f>SUMPRODUCT(O295:O306,F295:F306)</f>
        <v>0</v>
      </c>
      <c r="P307" s="90">
        <f t="shared" si="16"/>
        <v>0</v>
      </c>
    </row>
    <row r="308" spans="1:16" s="27" customFormat="1" ht="19.5" customHeight="1" thickBot="1">
      <c r="A308" s="5"/>
      <c r="B308" s="49"/>
      <c r="C308" s="82"/>
      <c r="D308" s="50"/>
      <c r="E308" s="50"/>
      <c r="F308" s="76"/>
      <c r="G308" s="19"/>
      <c r="H308" s="72"/>
      <c r="I308" s="297"/>
      <c r="J308" s="297"/>
      <c r="K308" s="297"/>
      <c r="L308" s="297"/>
      <c r="M308" s="297"/>
      <c r="N308" s="297"/>
      <c r="O308" s="297"/>
      <c r="P308" s="98" t="s">
        <v>7</v>
      </c>
    </row>
    <row r="309" spans="1:16" s="26" customFormat="1" ht="19.5" customHeight="1" thickBot="1" thickTop="1">
      <c r="A309" s="41"/>
      <c r="B309" s="20" t="s">
        <v>31</v>
      </c>
      <c r="C309" s="59"/>
      <c r="D309" s="73">
        <f>D307+D292+D280+D273+D265+D259+D252+D226+D92+D81+D70+D63+D48+D29+D21</f>
        <v>0</v>
      </c>
      <c r="E309" s="73">
        <f>E307+E292+E280+E273+E265+E259+E252+E226+E92+E81+E70+E63+E48+E29+E21</f>
        <v>0</v>
      </c>
      <c r="F309" s="73">
        <f>E309+D309</f>
        <v>0</v>
      </c>
      <c r="G309" s="73">
        <f aca="true" t="shared" si="17" ref="G309:O309">G307+G292+G280+G273+G265+G259+G252+G226+G92+G81+G70+G63+G48+G29+G21</f>
        <v>0</v>
      </c>
      <c r="H309" s="73">
        <f t="shared" si="17"/>
        <v>0</v>
      </c>
      <c r="I309" s="73">
        <f t="shared" si="17"/>
        <v>0</v>
      </c>
      <c r="J309" s="73">
        <f t="shared" si="17"/>
        <v>0</v>
      </c>
      <c r="K309" s="73">
        <f t="shared" si="17"/>
        <v>0</v>
      </c>
      <c r="L309" s="73">
        <f t="shared" si="17"/>
        <v>0</v>
      </c>
      <c r="M309" s="73">
        <f t="shared" si="17"/>
        <v>0</v>
      </c>
      <c r="N309" s="73">
        <f t="shared" si="17"/>
        <v>0</v>
      </c>
      <c r="O309" s="73">
        <f t="shared" si="17"/>
        <v>0</v>
      </c>
      <c r="P309" s="296">
        <f>O309+N309+M309+L309+K309+J309+I309+H309+G309</f>
        <v>0</v>
      </c>
    </row>
    <row r="310" spans="1:16" s="27" customFormat="1" ht="19.5" customHeight="1" thickBot="1" thickTop="1">
      <c r="A310" s="298"/>
      <c r="B310" s="52"/>
      <c r="C310" s="83"/>
      <c r="D310" s="54"/>
      <c r="E310" s="54"/>
      <c r="F310" s="55"/>
      <c r="G310" s="109" t="e">
        <f>G309/F309</f>
        <v>#DIV/0!</v>
      </c>
      <c r="H310" s="109" t="e">
        <f>H309/F309</f>
        <v>#DIV/0!</v>
      </c>
      <c r="I310" s="109" t="e">
        <f>I309/F309</f>
        <v>#DIV/0!</v>
      </c>
      <c r="J310" s="109" t="e">
        <f>J309/F309</f>
        <v>#DIV/0!</v>
      </c>
      <c r="K310" s="109" t="e">
        <f>K309/F309</f>
        <v>#DIV/0!</v>
      </c>
      <c r="L310" s="109" t="e">
        <f>L309/F309</f>
        <v>#DIV/0!</v>
      </c>
      <c r="M310" s="109" t="e">
        <f>M309/F309</f>
        <v>#DIV/0!</v>
      </c>
      <c r="N310" s="109" t="e">
        <f>N309/F309</f>
        <v>#DIV/0!</v>
      </c>
      <c r="O310" s="109" t="e">
        <f>O309/F309</f>
        <v>#DIV/0!</v>
      </c>
      <c r="P310" s="110" t="e">
        <f>O310+N310+M310+L310+K310+J310+I310+H310+G310</f>
        <v>#DIV/0!</v>
      </c>
    </row>
    <row r="311" spans="1:16" s="27" customFormat="1" ht="19.5" customHeight="1" thickTop="1">
      <c r="A311" s="51"/>
      <c r="B311" s="53"/>
      <c r="C311" s="84"/>
      <c r="D311" s="87"/>
      <c r="E311" s="87"/>
      <c r="F311" s="77"/>
      <c r="G311" s="111" t="s">
        <v>39</v>
      </c>
      <c r="H311" s="111" t="s">
        <v>40</v>
      </c>
      <c r="I311" s="111" t="s">
        <v>41</v>
      </c>
      <c r="J311" s="111" t="s">
        <v>493</v>
      </c>
      <c r="K311" s="111" t="s">
        <v>494</v>
      </c>
      <c r="L311" s="111" t="s">
        <v>495</v>
      </c>
      <c r="M311" s="111" t="s">
        <v>496</v>
      </c>
      <c r="N311" s="111" t="s">
        <v>497</v>
      </c>
      <c r="O311" s="111" t="s">
        <v>498</v>
      </c>
      <c r="P311" s="112"/>
    </row>
    <row r="312" spans="1:16" s="27" customFormat="1" ht="19.5" customHeight="1">
      <c r="A312" s="51"/>
      <c r="B312" s="53"/>
      <c r="C312" s="84"/>
      <c r="D312" s="87"/>
      <c r="E312" s="87"/>
      <c r="F312" s="77"/>
      <c r="G312" s="111"/>
      <c r="H312" s="111"/>
      <c r="I312" s="111"/>
      <c r="J312" s="111"/>
      <c r="K312" s="111"/>
      <c r="L312" s="111"/>
      <c r="M312" s="111"/>
      <c r="N312" s="111"/>
      <c r="O312" s="111"/>
      <c r="P312" s="112"/>
    </row>
    <row r="313" spans="1:16" s="27" customFormat="1" ht="19.5" customHeight="1">
      <c r="A313" s="466"/>
      <c r="B313" s="483"/>
      <c r="C313" s="484"/>
      <c r="D313" s="485"/>
      <c r="E313" s="485"/>
      <c r="F313" s="463"/>
      <c r="G313" s="486"/>
      <c r="H313" s="486"/>
      <c r="I313" s="486"/>
      <c r="J313" s="486"/>
      <c r="K313" s="486"/>
      <c r="L313" s="486"/>
      <c r="M313" s="486"/>
      <c r="N313" s="486"/>
      <c r="O313" s="486"/>
      <c r="P313" s="487"/>
    </row>
    <row r="314" spans="1:16" s="27" customFormat="1" ht="19.5" customHeight="1">
      <c r="A314" s="466"/>
      <c r="B314" s="468"/>
      <c r="C314" s="488"/>
      <c r="D314" s="489"/>
      <c r="E314" s="490"/>
      <c r="F314" s="490"/>
      <c r="G314" s="490"/>
      <c r="H314" s="491"/>
      <c r="I314" s="489"/>
      <c r="J314" s="490"/>
      <c r="K314" s="490"/>
      <c r="L314" s="490"/>
      <c r="M314" s="491"/>
      <c r="N314" s="491"/>
      <c r="O314" s="491"/>
      <c r="P314" s="492"/>
    </row>
    <row r="315" spans="1:16" s="27" customFormat="1" ht="19.5" customHeight="1">
      <c r="A315" s="466"/>
      <c r="B315" s="468"/>
      <c r="C315" s="488"/>
      <c r="D315" s="471"/>
      <c r="E315" s="471"/>
      <c r="F315" s="471"/>
      <c r="G315" s="493"/>
      <c r="H315" s="491"/>
      <c r="I315" s="491"/>
      <c r="J315" s="491"/>
      <c r="K315" s="491"/>
      <c r="L315" s="491"/>
      <c r="M315" s="491"/>
      <c r="N315" s="491"/>
      <c r="O315" s="491"/>
      <c r="P315" s="492"/>
    </row>
    <row r="316" spans="1:16" s="27" customFormat="1" ht="19.5" customHeight="1">
      <c r="A316" s="466"/>
      <c r="B316" s="468"/>
      <c r="C316" s="488"/>
      <c r="D316" s="471" t="s">
        <v>540</v>
      </c>
      <c r="E316" s="471"/>
      <c r="F316" s="471"/>
      <c r="G316" s="493"/>
      <c r="H316" s="491"/>
      <c r="I316" s="492"/>
      <c r="J316" s="492"/>
      <c r="K316" s="492"/>
      <c r="L316" s="492"/>
      <c r="M316" s="492"/>
      <c r="N316" s="492"/>
      <c r="O316" s="492"/>
      <c r="P316" s="492"/>
    </row>
    <row r="317" spans="1:16" s="27" customFormat="1" ht="19.5" customHeight="1">
      <c r="A317" s="466"/>
      <c r="B317" s="494"/>
      <c r="C317" s="494"/>
      <c r="D317" s="494"/>
      <c r="E317" s="494"/>
      <c r="F317" s="494"/>
      <c r="G317" s="495"/>
      <c r="H317" s="495"/>
      <c r="I317" s="495"/>
      <c r="J317" s="495"/>
      <c r="K317" s="495"/>
      <c r="L317" s="495"/>
      <c r="M317" s="495"/>
      <c r="N317" s="495"/>
      <c r="O317" s="495"/>
      <c r="P317" s="492"/>
    </row>
    <row r="318" spans="1:16" s="27" customFormat="1" ht="19.5" customHeight="1">
      <c r="A318" s="466"/>
      <c r="B318" s="494"/>
      <c r="C318" s="494"/>
      <c r="D318" s="494"/>
      <c r="E318" s="494"/>
      <c r="F318" s="494"/>
      <c r="G318" s="495"/>
      <c r="H318" s="495"/>
      <c r="I318" s="495"/>
      <c r="J318" s="495"/>
      <c r="K318" s="495"/>
      <c r="L318" s="495"/>
      <c r="M318" s="495"/>
      <c r="N318" s="495"/>
      <c r="O318" s="495"/>
      <c r="P318" s="492"/>
    </row>
    <row r="319" spans="1:15" ht="15.75">
      <c r="A319" s="51"/>
      <c r="B319" s="2"/>
      <c r="C319" s="85"/>
      <c r="D319" s="30"/>
      <c r="E319" s="30"/>
      <c r="F319" s="68"/>
      <c r="I319" s="104"/>
      <c r="J319" s="104"/>
      <c r="K319" s="104"/>
      <c r="L319" s="104"/>
      <c r="M319" s="104"/>
      <c r="N319" s="104"/>
      <c r="O319" s="104"/>
    </row>
    <row r="320" spans="1:15" ht="15.75">
      <c r="A320" s="1"/>
      <c r="B320" s="2"/>
      <c r="C320" s="85"/>
      <c r="D320" s="30"/>
      <c r="E320" s="30"/>
      <c r="F320" s="68"/>
      <c r="I320" s="104"/>
      <c r="J320" s="104"/>
      <c r="K320" s="104"/>
      <c r="L320" s="104"/>
      <c r="M320" s="104"/>
      <c r="N320" s="104"/>
      <c r="O320" s="104"/>
    </row>
    <row r="321" spans="1:15" ht="15.75">
      <c r="A321" s="1"/>
      <c r="B321" s="2"/>
      <c r="C321" s="85"/>
      <c r="D321" s="30"/>
      <c r="E321" s="30"/>
      <c r="F321" s="68"/>
      <c r="I321" s="104"/>
      <c r="J321" s="104"/>
      <c r="K321" s="104"/>
      <c r="L321" s="104"/>
      <c r="M321" s="104"/>
      <c r="N321" s="104"/>
      <c r="O321" s="104"/>
    </row>
    <row r="322" spans="1:15" ht="15.75">
      <c r="A322" s="1"/>
      <c r="B322" s="2"/>
      <c r="C322" s="85"/>
      <c r="D322" s="30"/>
      <c r="E322" s="30"/>
      <c r="F322" s="68"/>
      <c r="I322" s="104"/>
      <c r="J322" s="104"/>
      <c r="K322" s="104"/>
      <c r="L322" s="104"/>
      <c r="M322" s="104"/>
      <c r="N322" s="104"/>
      <c r="O322" s="104"/>
    </row>
    <row r="323" spans="1:15" ht="15.75">
      <c r="A323" s="1"/>
      <c r="B323" s="2"/>
      <c r="C323" s="85"/>
      <c r="D323" s="30"/>
      <c r="E323" s="30"/>
      <c r="F323" s="68"/>
      <c r="I323" s="104"/>
      <c r="J323" s="104"/>
      <c r="K323" s="104"/>
      <c r="L323" s="104"/>
      <c r="M323" s="104"/>
      <c r="N323" s="104"/>
      <c r="O323" s="104"/>
    </row>
    <row r="324" spans="1:15" ht="15.75">
      <c r="A324" s="1"/>
      <c r="B324" s="2"/>
      <c r="C324" s="85"/>
      <c r="D324" s="30"/>
      <c r="E324" s="30"/>
      <c r="F324" s="68"/>
      <c r="I324" s="104"/>
      <c r="J324" s="104"/>
      <c r="K324" s="104"/>
      <c r="L324" s="104"/>
      <c r="M324" s="104"/>
      <c r="N324" s="104"/>
      <c r="O324" s="104"/>
    </row>
    <row r="325" ht="15.75">
      <c r="A325" s="1"/>
    </row>
  </sheetData>
  <sheetProtection password="C959" sheet="1"/>
  <mergeCells count="9">
    <mergeCell ref="B317:F317"/>
    <mergeCell ref="B318:F318"/>
    <mergeCell ref="A7:P7"/>
    <mergeCell ref="A8:P8"/>
    <mergeCell ref="A9:P9"/>
    <mergeCell ref="A10:P10"/>
    <mergeCell ref="D314:G314"/>
    <mergeCell ref="G11:O11"/>
    <mergeCell ref="I314:L314"/>
  </mergeCells>
  <printOptions horizontalCentered="1"/>
  <pageMargins left="0" right="0" top="0.3937007874015748" bottom="0" header="0.3937007874015748" footer="0"/>
  <pageSetup horizontalDpi="300" verticalDpi="300" orientation="landscape" paperSize="9" scale="68" r:id="rId1"/>
  <rowBreaks count="7" manualBreakCount="7">
    <brk id="45" max="15" man="1"/>
    <brk id="86" max="15" man="1"/>
    <brk id="126" max="15" man="1"/>
    <brk id="166" max="15" man="1"/>
    <brk id="206" max="15" man="1"/>
    <brk id="246" max="15" man="1"/>
    <brk id="2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2013-10-02T17:25:18Z</cp:lastPrinted>
  <dcterms:created xsi:type="dcterms:W3CDTF">2002-12-27T10:14:11Z</dcterms:created>
  <dcterms:modified xsi:type="dcterms:W3CDTF">2013-10-28T17:01:07Z</dcterms:modified>
  <cp:category/>
  <cp:version/>
  <cp:contentType/>
  <cp:contentStatus/>
</cp:coreProperties>
</file>