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ilha" sheetId="1" r:id="rId1"/>
    <sheet name="Cronograma" sheetId="2" r:id="rId2"/>
  </sheets>
  <definedNames>
    <definedName name="_xlnm.Print_Area" localSheetId="1">'Cronograma'!$A$1:$I$95</definedName>
    <definedName name="_xlnm.Print_Area" localSheetId="0">'Planilha'!$A$1:$I$94</definedName>
  </definedNames>
  <calcPr fullCalcOnLoad="1"/>
</workbook>
</file>

<file path=xl/sharedStrings.xml><?xml version="1.0" encoding="utf-8"?>
<sst xmlns="http://schemas.openxmlformats.org/spreadsheetml/2006/main" count="365" uniqueCount="165">
  <si>
    <t>MINISTÉRIO DA EDUCAÇÃO</t>
  </si>
  <si>
    <t>UNIVERSIDADE FEDERAL DE ALFENAS</t>
  </si>
  <si>
    <t>ITEM</t>
  </si>
  <si>
    <t>DESCRIÇÃO</t>
  </si>
  <si>
    <t>UNID</t>
  </si>
  <si>
    <t>QUANT</t>
  </si>
  <si>
    <t>MATERIAL</t>
  </si>
  <si>
    <t>MDO</t>
  </si>
  <si>
    <t>TOTAL</t>
  </si>
  <si>
    <t>1.00</t>
  </si>
  <si>
    <t>SERVIÇOS PRELIMINARES</t>
  </si>
  <si>
    <t>1.01</t>
  </si>
  <si>
    <t>Procedimentos Administrativos</t>
  </si>
  <si>
    <t>Vb</t>
  </si>
  <si>
    <t>1.02</t>
  </si>
  <si>
    <t>Demolição de piso, contrapiso</t>
  </si>
  <si>
    <t>m²</t>
  </si>
  <si>
    <t>1.03</t>
  </si>
  <si>
    <t>Demolição de alvenaria</t>
  </si>
  <si>
    <t>1.04</t>
  </si>
  <si>
    <t>Remoção de entulhos</t>
  </si>
  <si>
    <t>Subtotal</t>
  </si>
  <si>
    <t>unid</t>
  </si>
  <si>
    <t>3.00</t>
  </si>
  <si>
    <t>VEDAÇÃO</t>
  </si>
  <si>
    <t>3.01</t>
  </si>
  <si>
    <t>3.02</t>
  </si>
  <si>
    <t>3.03</t>
  </si>
  <si>
    <t>3.04</t>
  </si>
  <si>
    <t>4.00</t>
  </si>
  <si>
    <t>PAVIMENTAÇÃO</t>
  </si>
  <si>
    <t>4.01</t>
  </si>
  <si>
    <t>4.02</t>
  </si>
  <si>
    <t>4.03</t>
  </si>
  <si>
    <t>Piso cerâmico 40x40cm PEI5</t>
  </si>
  <si>
    <t>4.04</t>
  </si>
  <si>
    <t xml:space="preserve">Rodapé em piso cerâmico  h = 7cm  </t>
  </si>
  <si>
    <t>m</t>
  </si>
  <si>
    <t>5.00</t>
  </si>
  <si>
    <t>REVESTIMENTO</t>
  </si>
  <si>
    <t>5.01</t>
  </si>
  <si>
    <t>Chapisco</t>
  </si>
  <si>
    <t>5.02</t>
  </si>
  <si>
    <t>Emboço</t>
  </si>
  <si>
    <t>5.03</t>
  </si>
  <si>
    <t>Reboco</t>
  </si>
  <si>
    <t>5.04</t>
  </si>
  <si>
    <t>Revestimento cerâmico 20x20cm PEI2</t>
  </si>
  <si>
    <t>6.00</t>
  </si>
  <si>
    <t>6.01</t>
  </si>
  <si>
    <t>6.02</t>
  </si>
  <si>
    <t>6.03</t>
  </si>
  <si>
    <t>6.04</t>
  </si>
  <si>
    <t>7.00</t>
  </si>
  <si>
    <t>INSTALAÇÕES HIDRÁULICAS E SANITÁRIAS</t>
  </si>
  <si>
    <t>Hidráulicas</t>
  </si>
  <si>
    <t>7.01</t>
  </si>
  <si>
    <t>7.02</t>
  </si>
  <si>
    <t>Acessórios, conexões, flanges, luvas, curvas, joelhos, cola, vedarosca, etc.</t>
  </si>
  <si>
    <t>Esgoto</t>
  </si>
  <si>
    <t>Acessórios , conexões,curvas, luvas, cola, vedarosca, etc.</t>
  </si>
  <si>
    <t>Metais</t>
  </si>
  <si>
    <t>Torneira p/ pia  cromada       25mm - 1/2"</t>
  </si>
  <si>
    <t>Registro de gaveta c/ canopla cromada  1 ½"</t>
  </si>
  <si>
    <t>8.00</t>
  </si>
  <si>
    <t>8.01</t>
  </si>
  <si>
    <t>8.02</t>
  </si>
  <si>
    <t>8.03</t>
  </si>
  <si>
    <t>8.04</t>
  </si>
  <si>
    <t>8.05</t>
  </si>
  <si>
    <t>9.00</t>
  </si>
  <si>
    <t>ESQUADRIAS DE ALUMÍNIO</t>
  </si>
  <si>
    <t>Portas</t>
  </si>
  <si>
    <t>Janelas</t>
  </si>
  <si>
    <t>PINTURA</t>
  </si>
  <si>
    <t xml:space="preserve">Líquido Selador </t>
  </si>
  <si>
    <t>Látex acrílico fosco</t>
  </si>
  <si>
    <t>Esmlate Sintético</t>
  </si>
  <si>
    <t>Acessórios, rolos, pinceis, solventes, fita crepe, etc.,</t>
  </si>
  <si>
    <t>DIVERSOS</t>
  </si>
  <si>
    <t>Soleira de granito cinza corumbá de 30cm de largura</t>
  </si>
  <si>
    <t>Limpeza da obra</t>
  </si>
  <si>
    <t>MÊS</t>
  </si>
  <si>
    <t>1º MÊS</t>
  </si>
  <si>
    <t>2º MÊS</t>
  </si>
  <si>
    <t>BDI</t>
  </si>
  <si>
    <t>TOTAL C/BDI</t>
  </si>
  <si>
    <t>-</t>
  </si>
  <si>
    <t>ANEXO II</t>
  </si>
  <si>
    <t>SETOR DE ENGENHARIA E PROJETOS</t>
  </si>
  <si>
    <t>2.00</t>
  </si>
  <si>
    <t>2.01</t>
  </si>
  <si>
    <t>2.02</t>
  </si>
  <si>
    <t>2.03</t>
  </si>
  <si>
    <t>Alvenaria de tijolo maciço 1 Vez</t>
  </si>
  <si>
    <t>5.05</t>
  </si>
  <si>
    <t>5.06</t>
  </si>
  <si>
    <t>Tubos 25 mm</t>
  </si>
  <si>
    <t>Tubos 32 mm</t>
  </si>
  <si>
    <t>Tubos 40 mm</t>
  </si>
  <si>
    <t>Tubos 60 mm</t>
  </si>
  <si>
    <t>Tubos 75 mm</t>
  </si>
  <si>
    <t>4.05</t>
  </si>
  <si>
    <t>4.06</t>
  </si>
  <si>
    <t>Registro bruto de gaveta industrial 2.1/2"</t>
  </si>
  <si>
    <t>Remoção de portas  (madeira e metalica)</t>
  </si>
  <si>
    <t>Remoção de janelas metálicas</t>
  </si>
  <si>
    <t>1.05</t>
  </si>
  <si>
    <t>1.06</t>
  </si>
  <si>
    <t>1.07</t>
  </si>
  <si>
    <t>Porta de 80x210cm                   em lambril c/ vidros c/ contramarco</t>
  </si>
  <si>
    <t>Peitoril p/ janelas em granito polido de 30cm</t>
  </si>
  <si>
    <t>9.01</t>
  </si>
  <si>
    <t>9.02</t>
  </si>
  <si>
    <t>9.03</t>
  </si>
  <si>
    <t>9.04</t>
  </si>
  <si>
    <t>Pia de granito cinza corumbá c/ cuba de aço inoxidável de  155x60cm</t>
  </si>
  <si>
    <t>5.07</t>
  </si>
  <si>
    <t>5.08</t>
  </si>
  <si>
    <t>5.09</t>
  </si>
  <si>
    <t>5.10</t>
  </si>
  <si>
    <t>5.11</t>
  </si>
  <si>
    <t>5.12</t>
  </si>
  <si>
    <t>5.13</t>
  </si>
  <si>
    <t>9.05</t>
  </si>
  <si>
    <t>Massa corrida acrílica</t>
  </si>
  <si>
    <t xml:space="preserve">Paredes de gesso acartonado </t>
  </si>
  <si>
    <t>Lã de vidro p/ enchimento</t>
  </si>
  <si>
    <t>Contrapiso em concreto    fck = 110kg/cm²</t>
  </si>
  <si>
    <t>m³</t>
  </si>
  <si>
    <t xml:space="preserve">Gesso em laje premoldada </t>
  </si>
  <si>
    <t xml:space="preserve">Tubo PVC  c/ ponta lisa 50 mm </t>
  </si>
  <si>
    <t>Tubo PVC  c/ ponta lisa 40 mm</t>
  </si>
  <si>
    <t xml:space="preserve">Tubo PVC  c/ ponta lisa 100 mm </t>
  </si>
  <si>
    <t>Regularização de contrapiso em argamassa de cimento/areia traço 1:3 #=5cm</t>
  </si>
  <si>
    <t xml:space="preserve">ESQUADRIAS DE MADEIRA </t>
  </si>
  <si>
    <t>Porta 80x210cm (prancheta encabeçada) completa c/ fechadura e acessórios</t>
  </si>
  <si>
    <t xml:space="preserve">PLANILHA DA REFORMA NOS PAVILHÕES "D" E "G" - REITORIA E ANTIGAS OFICINAS </t>
  </si>
  <si>
    <t>ANEXO III</t>
  </si>
  <si>
    <t xml:space="preserve">CRONOGRAMA DA REFORMA NOS PAVILHÕES "D" E "G" - REITORIA E ANTIGAS OFICINAS </t>
  </si>
  <si>
    <t>Remoção de divisória leve</t>
  </si>
  <si>
    <t>Janela max-ar com vidros                  de 120 x 360cm c/ contramarco</t>
  </si>
  <si>
    <t>Janela mar-ar com vidros                  de 060 x 300cm c/ contramarco</t>
  </si>
  <si>
    <t>Janela max-ar com vidros                  de 060 x 120cm c/ contramarco</t>
  </si>
  <si>
    <t>Batentes          160x210cm</t>
  </si>
  <si>
    <t>Batentes          080x210cm</t>
  </si>
  <si>
    <t>Bancada de granito cinza corumbá c/ cuba de louça             140x50cm</t>
  </si>
  <si>
    <t>Piso de granito cinza corumbá p/ degrau da escada  1,18x30cm  #=2cm</t>
  </si>
  <si>
    <t>Piso de granito cinza corumbá p/ patamar da escada  1,18x1,250cm #=2cm</t>
  </si>
  <si>
    <t>Espelho de granito cinza Corumbá 118x17cm p/ escada</t>
  </si>
  <si>
    <t>Rodapé de granito cinza corumbá p/ escada #=2cm</t>
  </si>
  <si>
    <t>3.1</t>
  </si>
  <si>
    <t>3.2</t>
  </si>
  <si>
    <t>3.3</t>
  </si>
  <si>
    <t>3.4</t>
  </si>
  <si>
    <t>3.5</t>
  </si>
  <si>
    <t>3.6</t>
  </si>
  <si>
    <t>3.7</t>
  </si>
  <si>
    <t>3.8</t>
  </si>
  <si>
    <t>Massa texturizada para parede externa tipo "Grafiato"</t>
  </si>
  <si>
    <t>3.05</t>
  </si>
  <si>
    <t>3.06</t>
  </si>
  <si>
    <t>3.07</t>
  </si>
  <si>
    <t>3.08</t>
  </si>
  <si>
    <t>7.03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</si>
</sst>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(&quot;R$ &quot;* #,##0.00_);_(&quot;R$ &quot;* \(#,##0.00\);_(&quot;R$ &quot;* \-??_);_(@_)"/>
    <numFmt numFmtId="166" formatCode="0.0%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8"/>
      <color theme="3"/>
      <name val="Cambria"/>
      <family val="2"/>
    </font>
    <font>
      <sz val="12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8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right"/>
    </xf>
    <xf numFmtId="4" fontId="20" fillId="0" borderId="11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4" fontId="21" fillId="0" borderId="13" xfId="0" applyNumberFormat="1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0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4" fontId="21" fillId="0" borderId="14" xfId="0" applyNumberFormat="1" applyFont="1" applyBorder="1" applyAlignment="1">
      <alignment horizontal="right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4" fontId="21" fillId="0" borderId="16" xfId="0" applyNumberFormat="1" applyFont="1" applyBorder="1" applyAlignment="1">
      <alignment horizontal="right"/>
    </xf>
    <xf numFmtId="0" fontId="21" fillId="0" borderId="13" xfId="0" applyFont="1" applyBorder="1" applyAlignment="1">
      <alignment/>
    </xf>
    <xf numFmtId="4" fontId="20" fillId="0" borderId="13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0" fontId="20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4" fontId="21" fillId="0" borderId="14" xfId="0" applyNumberFormat="1" applyFont="1" applyFill="1" applyBorder="1" applyAlignment="1">
      <alignment horizontal="right"/>
    </xf>
    <xf numFmtId="164" fontId="21" fillId="0" borderId="14" xfId="0" applyNumberFormat="1" applyFont="1" applyFill="1" applyBorder="1" applyAlignment="1">
      <alignment horizontal="center"/>
    </xf>
    <xf numFmtId="0" fontId="21" fillId="0" borderId="16" xfId="0" applyFont="1" applyBorder="1" applyAlignment="1">
      <alignment horizontal="left"/>
    </xf>
    <xf numFmtId="4" fontId="21" fillId="0" borderId="16" xfId="0" applyNumberFormat="1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64" fontId="20" fillId="0" borderId="16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right"/>
    </xf>
    <xf numFmtId="165" fontId="20" fillId="0" borderId="13" xfId="45" applyFont="1" applyFill="1" applyBorder="1" applyAlignment="1" applyProtection="1">
      <alignment horizontal="center"/>
      <protection/>
    </xf>
    <xf numFmtId="4" fontId="20" fillId="0" borderId="13" xfId="45" applyNumberFormat="1" applyFont="1" applyFill="1" applyBorder="1" applyAlignment="1" applyProtection="1">
      <alignment horizontal="right"/>
      <protection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164" fontId="21" fillId="0" borderId="18" xfId="0" applyNumberFormat="1" applyFont="1" applyBorder="1" applyAlignment="1">
      <alignment horizontal="center"/>
    </xf>
    <xf numFmtId="4" fontId="21" fillId="0" borderId="18" xfId="0" applyNumberFormat="1" applyFont="1" applyBorder="1" applyAlignment="1">
      <alignment horizontal="right"/>
    </xf>
    <xf numFmtId="0" fontId="21" fillId="0" borderId="19" xfId="0" applyFont="1" applyBorder="1" applyAlignment="1">
      <alignment horizontal="center"/>
    </xf>
    <xf numFmtId="164" fontId="21" fillId="0" borderId="20" xfId="0" applyNumberFormat="1" applyFont="1" applyBorder="1" applyAlignment="1">
      <alignment horizontal="center"/>
    </xf>
    <xf numFmtId="4" fontId="21" fillId="0" borderId="20" xfId="0" applyNumberFormat="1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164" fontId="21" fillId="0" borderId="13" xfId="0" applyNumberFormat="1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0" fillId="0" borderId="0" xfId="0" applyBorder="1" applyAlignment="1">
      <alignment/>
    </xf>
    <xf numFmtId="4" fontId="20" fillId="0" borderId="16" xfId="0" applyNumberFormat="1" applyFont="1" applyBorder="1" applyAlignment="1">
      <alignment/>
    </xf>
    <xf numFmtId="4" fontId="20" fillId="0" borderId="13" xfId="0" applyNumberFormat="1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164" fontId="21" fillId="0" borderId="16" xfId="0" applyNumberFormat="1" applyFont="1" applyFill="1" applyBorder="1" applyAlignment="1">
      <alignment horizontal="center"/>
    </xf>
    <xf numFmtId="164" fontId="20" fillId="0" borderId="18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left"/>
    </xf>
    <xf numFmtId="4" fontId="21" fillId="0" borderId="11" xfId="0" applyNumberFormat="1" applyFont="1" applyFill="1" applyBorder="1" applyAlignment="1">
      <alignment horizontal="right"/>
    </xf>
    <xf numFmtId="0" fontId="21" fillId="0" borderId="12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1" fillId="0" borderId="15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1" xfId="0" applyFont="1" applyBorder="1" applyAlignment="1">
      <alignment horizontal="left"/>
    </xf>
    <xf numFmtId="4" fontId="20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0" fontId="20" fillId="0" borderId="23" xfId="0" applyFont="1" applyBorder="1" applyAlignment="1">
      <alignment horizontal="left"/>
    </xf>
    <xf numFmtId="4" fontId="21" fillId="0" borderId="23" xfId="0" applyNumberFormat="1" applyFont="1" applyBorder="1" applyAlignment="1">
      <alignment horizontal="right"/>
    </xf>
    <xf numFmtId="0" fontId="21" fillId="0" borderId="24" xfId="0" applyFont="1" applyBorder="1" applyAlignment="1">
      <alignment/>
    </xf>
    <xf numFmtId="0" fontId="20" fillId="0" borderId="0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9" fontId="22" fillId="0" borderId="0" xfId="0" applyNumberFormat="1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4" fontId="19" fillId="0" borderId="20" xfId="45" applyNumberFormat="1" applyFont="1" applyFill="1" applyBorder="1" applyAlignment="1" applyProtection="1">
      <alignment horizontal="center"/>
      <protection/>
    </xf>
    <xf numFmtId="4" fontId="19" fillId="0" borderId="20" xfId="0" applyNumberFormat="1" applyFont="1" applyBorder="1" applyAlignment="1">
      <alignment horizontal="center"/>
    </xf>
    <xf numFmtId="4" fontId="19" fillId="0" borderId="25" xfId="45" applyNumberFormat="1" applyFont="1" applyFill="1" applyBorder="1" applyAlignment="1" applyProtection="1">
      <alignment horizontal="center"/>
      <protection/>
    </xf>
    <xf numFmtId="3" fontId="19" fillId="0" borderId="26" xfId="45" applyNumberFormat="1" applyFont="1" applyFill="1" applyBorder="1" applyAlignment="1" applyProtection="1">
      <alignment horizontal="center"/>
      <protection/>
    </xf>
    <xf numFmtId="9" fontId="19" fillId="0" borderId="27" xfId="0" applyNumberFormat="1" applyFont="1" applyBorder="1" applyAlignment="1">
      <alignment horizontal="center"/>
    </xf>
    <xf numFmtId="4" fontId="21" fillId="0" borderId="13" xfId="0" applyNumberFormat="1" applyFont="1" applyBorder="1" applyAlignment="1">
      <alignment horizontal="center"/>
    </xf>
    <xf numFmtId="9" fontId="21" fillId="0" borderId="11" xfId="0" applyNumberFormat="1" applyFont="1" applyBorder="1" applyAlignment="1">
      <alignment horizontal="center"/>
    </xf>
    <xf numFmtId="9" fontId="20" fillId="0" borderId="28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28" xfId="0" applyNumberFormat="1" applyFont="1" applyBorder="1" applyAlignment="1">
      <alignment horizontal="center"/>
    </xf>
    <xf numFmtId="4" fontId="21" fillId="0" borderId="16" xfId="0" applyNumberFormat="1" applyFont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4" fontId="21" fillId="0" borderId="18" xfId="0" applyNumberFormat="1" applyFont="1" applyBorder="1" applyAlignment="1">
      <alignment horizontal="center"/>
    </xf>
    <xf numFmtId="9" fontId="21" fillId="0" borderId="18" xfId="0" applyNumberFormat="1" applyFont="1" applyBorder="1" applyAlignment="1">
      <alignment horizontal="center"/>
    </xf>
    <xf numFmtId="9" fontId="20" fillId="0" borderId="29" xfId="0" applyNumberFormat="1" applyFont="1" applyBorder="1" applyAlignment="1">
      <alignment horizontal="center"/>
    </xf>
    <xf numFmtId="4" fontId="21" fillId="0" borderId="20" xfId="0" applyNumberFormat="1" applyFont="1" applyBorder="1" applyAlignment="1">
      <alignment horizontal="center"/>
    </xf>
    <xf numFmtId="9" fontId="21" fillId="0" borderId="20" xfId="0" applyNumberFormat="1" applyFont="1" applyBorder="1" applyAlignment="1">
      <alignment horizontal="center"/>
    </xf>
    <xf numFmtId="9" fontId="20" fillId="0" borderId="30" xfId="0" applyNumberFormat="1" applyFont="1" applyBorder="1" applyAlignment="1">
      <alignment horizontal="center"/>
    </xf>
    <xf numFmtId="9" fontId="21" fillId="0" borderId="13" xfId="0" applyNumberFormat="1" applyFont="1" applyBorder="1" applyAlignment="1">
      <alignment horizontal="center"/>
    </xf>
    <xf numFmtId="4" fontId="21" fillId="0" borderId="13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/>
    </xf>
    <xf numFmtId="4" fontId="21" fillId="0" borderId="16" xfId="0" applyNumberFormat="1" applyFont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/>
    </xf>
    <xf numFmtId="9" fontId="20" fillId="0" borderId="31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/>
    </xf>
    <xf numFmtId="4" fontId="20" fillId="0" borderId="18" xfId="0" applyNumberFormat="1" applyFont="1" applyBorder="1" applyAlignment="1">
      <alignment horizontal="center"/>
    </xf>
    <xf numFmtId="4" fontId="20" fillId="0" borderId="29" xfId="0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4" fontId="20" fillId="0" borderId="11" xfId="45" applyNumberFormat="1" applyFont="1" applyFill="1" applyBorder="1" applyAlignment="1" applyProtection="1">
      <alignment horizontal="center"/>
      <protection/>
    </xf>
    <xf numFmtId="4" fontId="20" fillId="0" borderId="11" xfId="0" applyNumberFormat="1" applyFont="1" applyBorder="1" applyAlignment="1">
      <alignment horizontal="center"/>
    </xf>
    <xf numFmtId="9" fontId="20" fillId="0" borderId="32" xfId="0" applyNumberFormat="1" applyFont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0" fillId="0" borderId="21" xfId="0" applyNumberFormat="1" applyFont="1" applyBorder="1" applyAlignment="1">
      <alignment horizontal="center"/>
    </xf>
    <xf numFmtId="10" fontId="20" fillId="0" borderId="21" xfId="0" applyNumberFormat="1" applyFont="1" applyBorder="1" applyAlignment="1">
      <alignment horizontal="center"/>
    </xf>
    <xf numFmtId="9" fontId="20" fillId="0" borderId="21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9" fontId="20" fillId="0" borderId="33" xfId="0" applyNumberFormat="1" applyFont="1" applyBorder="1" applyAlignment="1">
      <alignment horizontal="center"/>
    </xf>
    <xf numFmtId="4" fontId="19" fillId="0" borderId="21" xfId="45" applyNumberFormat="1" applyFont="1" applyFill="1" applyBorder="1" applyAlignment="1" applyProtection="1">
      <alignment horizontal="center"/>
      <protection/>
    </xf>
    <xf numFmtId="9" fontId="20" fillId="0" borderId="13" xfId="0" applyNumberFormat="1" applyFont="1" applyBorder="1" applyAlignment="1">
      <alignment horizontal="center"/>
    </xf>
    <xf numFmtId="9" fontId="20" fillId="0" borderId="16" xfId="0" applyNumberFormat="1" applyFont="1" applyBorder="1" applyAlignment="1">
      <alignment horizontal="center"/>
    </xf>
    <xf numFmtId="9" fontId="20" fillId="0" borderId="13" xfId="45" applyNumberFormat="1" applyFont="1" applyFill="1" applyBorder="1" applyAlignment="1" applyProtection="1">
      <alignment horizontal="center"/>
      <protection/>
    </xf>
    <xf numFmtId="9" fontId="21" fillId="0" borderId="16" xfId="0" applyNumberFormat="1" applyFont="1" applyBorder="1" applyAlignment="1">
      <alignment horizontal="center"/>
    </xf>
    <xf numFmtId="9" fontId="20" fillId="0" borderId="11" xfId="0" applyNumberFormat="1" applyFont="1" applyBorder="1" applyAlignment="1">
      <alignment horizontal="center"/>
    </xf>
    <xf numFmtId="9" fontId="21" fillId="0" borderId="23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166" fontId="21" fillId="0" borderId="16" xfId="0" applyNumberFormat="1" applyFont="1" applyBorder="1" applyAlignment="1">
      <alignment horizontal="center"/>
    </xf>
    <xf numFmtId="164" fontId="20" fillId="0" borderId="16" xfId="0" applyNumberFormat="1" applyFont="1" applyFill="1" applyBorder="1" applyAlignment="1">
      <alignment horizontal="center"/>
    </xf>
    <xf numFmtId="0" fontId="26" fillId="0" borderId="34" xfId="0" applyFont="1" applyBorder="1" applyAlignment="1">
      <alignment/>
    </xf>
    <xf numFmtId="164" fontId="20" fillId="0" borderId="21" xfId="0" applyNumberFormat="1" applyFont="1" applyBorder="1" applyAlignment="1">
      <alignment horizontal="center"/>
    </xf>
    <xf numFmtId="164" fontId="21" fillId="0" borderId="2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0" fillId="0" borderId="21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164" fontId="21" fillId="0" borderId="35" xfId="0" applyNumberFormat="1" applyFont="1" applyBorder="1" applyAlignment="1">
      <alignment horizontal="center"/>
    </xf>
    <xf numFmtId="0" fontId="21" fillId="0" borderId="34" xfId="0" applyFont="1" applyBorder="1" applyAlignment="1">
      <alignment/>
    </xf>
    <xf numFmtId="0" fontId="21" fillId="0" borderId="34" xfId="0" applyFont="1" applyBorder="1" applyAlignment="1">
      <alignment horizontal="center"/>
    </xf>
    <xf numFmtId="164" fontId="21" fillId="0" borderId="34" xfId="0" applyNumberFormat="1" applyFont="1" applyBorder="1" applyAlignment="1">
      <alignment horizontal="center"/>
    </xf>
    <xf numFmtId="4" fontId="21" fillId="0" borderId="34" xfId="0" applyNumberFormat="1" applyFont="1" applyBorder="1" applyAlignment="1">
      <alignment horizontal="right"/>
    </xf>
    <xf numFmtId="9" fontId="21" fillId="0" borderId="34" xfId="0" applyNumberFormat="1" applyFont="1" applyBorder="1" applyAlignment="1">
      <alignment horizontal="center"/>
    </xf>
    <xf numFmtId="166" fontId="21" fillId="0" borderId="13" xfId="0" applyNumberFormat="1" applyFont="1" applyBorder="1" applyAlignment="1">
      <alignment horizontal="center"/>
    </xf>
    <xf numFmtId="0" fontId="21" fillId="0" borderId="36" xfId="0" applyFont="1" applyBorder="1" applyAlignment="1">
      <alignment/>
    </xf>
    <xf numFmtId="164" fontId="26" fillId="0" borderId="34" xfId="0" applyNumberFormat="1" applyFont="1" applyBorder="1" applyAlignment="1">
      <alignment horizontal="center"/>
    </xf>
    <xf numFmtId="164" fontId="26" fillId="0" borderId="37" xfId="0" applyNumberFormat="1" applyFont="1" applyBorder="1" applyAlignment="1">
      <alignment horizontal="center"/>
    </xf>
    <xf numFmtId="164" fontId="26" fillId="0" borderId="18" xfId="0" applyNumberFormat="1" applyFont="1" applyBorder="1" applyAlignment="1">
      <alignment horizontal="center"/>
    </xf>
    <xf numFmtId="164" fontId="26" fillId="0" borderId="20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1" fillId="0" borderId="23" xfId="0" applyFont="1" applyBorder="1" applyAlignment="1">
      <alignment/>
    </xf>
    <xf numFmtId="4" fontId="21" fillId="0" borderId="34" xfId="0" applyNumberFormat="1" applyFont="1" applyBorder="1" applyAlignment="1">
      <alignment horizontal="center"/>
    </xf>
    <xf numFmtId="4" fontId="20" fillId="0" borderId="13" xfId="45" applyNumberFormat="1" applyFont="1" applyFill="1" applyBorder="1" applyAlignment="1" applyProtection="1">
      <alignment horizontal="center"/>
      <protection/>
    </xf>
    <xf numFmtId="4" fontId="21" fillId="0" borderId="23" xfId="0" applyNumberFormat="1" applyFont="1" applyBorder="1" applyAlignment="1">
      <alignment horizontal="center"/>
    </xf>
    <xf numFmtId="164" fontId="26" fillId="0" borderId="13" xfId="0" applyNumberFormat="1" applyFont="1" applyBorder="1" applyAlignment="1">
      <alignment horizontal="center"/>
    </xf>
    <xf numFmtId="0" fontId="23" fillId="0" borderId="34" xfId="0" applyFont="1" applyBorder="1" applyAlignment="1">
      <alignment/>
    </xf>
    <xf numFmtId="4" fontId="21" fillId="0" borderId="34" xfId="0" applyNumberFormat="1" applyFont="1" applyFill="1" applyBorder="1" applyAlignment="1">
      <alignment horizontal="center"/>
    </xf>
    <xf numFmtId="0" fontId="26" fillId="0" borderId="3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20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4" fontId="21" fillId="0" borderId="20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165" fontId="19" fillId="0" borderId="21" xfId="45" applyFont="1" applyFill="1" applyBorder="1" applyAlignment="1" applyProtection="1">
      <alignment horizontal="center"/>
      <protection/>
    </xf>
    <xf numFmtId="164" fontId="19" fillId="0" borderId="21" xfId="0" applyNumberFormat="1" applyFont="1" applyBorder="1" applyAlignment="1">
      <alignment horizontal="center"/>
    </xf>
    <xf numFmtId="9" fontId="19" fillId="0" borderId="21" xfId="45" applyNumberFormat="1" applyFont="1" applyFill="1" applyBorder="1" applyAlignment="1" applyProtection="1">
      <alignment horizontal="center"/>
      <protection/>
    </xf>
    <xf numFmtId="4" fontId="19" fillId="0" borderId="21" xfId="0" applyNumberFormat="1" applyFont="1" applyBorder="1" applyAlignment="1">
      <alignment horizontal="center"/>
    </xf>
    <xf numFmtId="9" fontId="19" fillId="0" borderId="21" xfId="0" applyNumberFormat="1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164" fontId="21" fillId="0" borderId="39" xfId="0" applyNumberFormat="1" applyFont="1" applyFill="1" applyBorder="1" applyAlignment="1">
      <alignment horizontal="center"/>
    </xf>
    <xf numFmtId="164" fontId="20" fillId="0" borderId="39" xfId="0" applyNumberFormat="1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0" fontId="21" fillId="0" borderId="34" xfId="0" applyFont="1" applyFill="1" applyBorder="1" applyAlignment="1">
      <alignment/>
    </xf>
    <xf numFmtId="0" fontId="21" fillId="0" borderId="34" xfId="0" applyFont="1" applyFill="1" applyBorder="1" applyAlignment="1">
      <alignment horizontal="center"/>
    </xf>
    <xf numFmtId="0" fontId="20" fillId="0" borderId="34" xfId="0" applyFont="1" applyBorder="1" applyAlignment="1">
      <alignment horizontal="left"/>
    </xf>
    <xf numFmtId="0" fontId="20" fillId="0" borderId="34" xfId="0" applyFont="1" applyBorder="1" applyAlignment="1">
      <alignment horizontal="center"/>
    </xf>
    <xf numFmtId="0" fontId="0" fillId="0" borderId="24" xfId="0" applyBorder="1" applyAlignment="1">
      <alignment/>
    </xf>
    <xf numFmtId="0" fontId="26" fillId="0" borderId="3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4" fontId="21" fillId="0" borderId="34" xfId="0" applyNumberFormat="1" applyFont="1" applyFill="1" applyBorder="1" applyAlignment="1">
      <alignment/>
    </xf>
    <xf numFmtId="0" fontId="26" fillId="0" borderId="13" xfId="0" applyFont="1" applyBorder="1" applyAlignment="1">
      <alignment/>
    </xf>
    <xf numFmtId="4" fontId="22" fillId="0" borderId="23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4" fontId="18" fillId="0" borderId="40" xfId="0" applyNumberFormat="1" applyFont="1" applyBorder="1" applyAlignment="1">
      <alignment horizontal="center"/>
    </xf>
    <xf numFmtId="4" fontId="19" fillId="0" borderId="21" xfId="45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zoomScale="84" zoomScaleNormal="75" zoomScaleSheetLayoutView="84" zoomScalePageLayoutView="0" workbookViewId="0" topLeftCell="A1">
      <pane ySplit="6" topLeftCell="A7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2" max="2" width="74.7109375" style="0" customWidth="1"/>
    <col min="3" max="3" width="6.7109375" style="134" customWidth="1"/>
    <col min="4" max="4" width="10.28125" style="131" customWidth="1"/>
    <col min="5" max="6" width="12.7109375" style="1" customWidth="1"/>
    <col min="7" max="7" width="14.7109375" style="75" customWidth="1"/>
    <col min="8" max="8" width="8.7109375" style="125" customWidth="1"/>
    <col min="9" max="9" width="15.7109375" style="1" customWidth="1"/>
  </cols>
  <sheetData>
    <row r="1" spans="1:9" ht="20.25">
      <c r="A1" s="182" t="s">
        <v>0</v>
      </c>
      <c r="B1" s="182"/>
      <c r="C1" s="182"/>
      <c r="D1" s="182"/>
      <c r="E1" s="182"/>
      <c r="F1" s="182"/>
      <c r="G1" s="182"/>
      <c r="H1" s="182"/>
      <c r="I1" s="182"/>
    </row>
    <row r="2" spans="1:9" ht="20.25" customHeight="1">
      <c r="A2" s="182" t="s">
        <v>1</v>
      </c>
      <c r="B2" s="182"/>
      <c r="C2" s="182"/>
      <c r="D2" s="182"/>
      <c r="E2" s="182"/>
      <c r="F2" s="182"/>
      <c r="G2" s="182"/>
      <c r="H2" s="182"/>
      <c r="I2" s="182"/>
    </row>
    <row r="3" spans="1:9" ht="20.25" customHeight="1">
      <c r="A3" s="182" t="s">
        <v>89</v>
      </c>
      <c r="B3" s="182"/>
      <c r="C3" s="182"/>
      <c r="D3" s="182"/>
      <c r="E3" s="182"/>
      <c r="F3" s="182"/>
      <c r="G3" s="182"/>
      <c r="H3" s="182"/>
      <c r="I3" s="182"/>
    </row>
    <row r="4" spans="1:9" ht="20.25">
      <c r="A4" s="182" t="s">
        <v>137</v>
      </c>
      <c r="B4" s="182"/>
      <c r="C4" s="182"/>
      <c r="D4" s="182"/>
      <c r="E4" s="182"/>
      <c r="F4" s="182"/>
      <c r="G4" s="182"/>
      <c r="H4" s="182"/>
      <c r="I4" s="182"/>
    </row>
    <row r="5" spans="1:9" ht="21" thickBot="1">
      <c r="A5" s="183" t="s">
        <v>88</v>
      </c>
      <c r="B5" s="183"/>
      <c r="C5" s="183"/>
      <c r="D5" s="183"/>
      <c r="E5" s="183"/>
      <c r="F5" s="183"/>
      <c r="G5" s="183"/>
      <c r="H5" s="183"/>
      <c r="I5" s="183"/>
    </row>
    <row r="6" spans="1:9" ht="16.5" thickBot="1" thickTop="1">
      <c r="A6" s="161" t="s">
        <v>2</v>
      </c>
      <c r="B6" s="161" t="s">
        <v>3</v>
      </c>
      <c r="C6" s="162" t="s">
        <v>4</v>
      </c>
      <c r="D6" s="163" t="s">
        <v>5</v>
      </c>
      <c r="E6" s="118" t="s">
        <v>6</v>
      </c>
      <c r="F6" s="118" t="s">
        <v>7</v>
      </c>
      <c r="G6" s="118" t="s">
        <v>8</v>
      </c>
      <c r="H6" s="164" t="s">
        <v>85</v>
      </c>
      <c r="I6" s="118" t="s">
        <v>86</v>
      </c>
    </row>
    <row r="7" spans="1:9" ht="16.5" thickTop="1">
      <c r="A7" s="2" t="s">
        <v>9</v>
      </c>
      <c r="B7" s="3" t="s">
        <v>10</v>
      </c>
      <c r="C7" s="4"/>
      <c r="D7" s="5"/>
      <c r="E7" s="6"/>
      <c r="F7" s="6"/>
      <c r="G7" s="99"/>
      <c r="H7" s="85"/>
      <c r="I7" s="7"/>
    </row>
    <row r="8" spans="1:9" ht="15">
      <c r="A8" s="8" t="s">
        <v>11</v>
      </c>
      <c r="B8" s="9" t="s">
        <v>12</v>
      </c>
      <c r="C8" s="10" t="s">
        <v>13</v>
      </c>
      <c r="D8" s="11">
        <v>1</v>
      </c>
      <c r="E8" s="12"/>
      <c r="F8" s="12"/>
      <c r="G8" s="84">
        <f>(F8+E8)*D8</f>
        <v>0</v>
      </c>
      <c r="H8" s="97" t="s">
        <v>87</v>
      </c>
      <c r="I8" s="12">
        <f>G8*1</f>
        <v>0</v>
      </c>
    </row>
    <row r="9" spans="1:9" ht="15">
      <c r="A9" s="8" t="s">
        <v>14</v>
      </c>
      <c r="B9" s="9" t="s">
        <v>15</v>
      </c>
      <c r="C9" s="10" t="s">
        <v>16</v>
      </c>
      <c r="D9" s="11">
        <v>684</v>
      </c>
      <c r="E9" s="12"/>
      <c r="F9" s="12"/>
      <c r="G9" s="84">
        <f aca="true" t="shared" si="0" ref="G9:G14">(F9+E9)*D9</f>
        <v>0</v>
      </c>
      <c r="H9" s="97"/>
      <c r="I9" s="12">
        <f aca="true" t="shared" si="1" ref="I9:I14">G9*1.3</f>
        <v>0</v>
      </c>
    </row>
    <row r="10" spans="1:9" ht="15">
      <c r="A10" s="8" t="s">
        <v>17</v>
      </c>
      <c r="B10" s="9" t="s">
        <v>18</v>
      </c>
      <c r="C10" s="10" t="s">
        <v>16</v>
      </c>
      <c r="D10" s="50">
        <v>55</v>
      </c>
      <c r="E10" s="12"/>
      <c r="F10" s="12"/>
      <c r="G10" s="84">
        <f t="shared" si="0"/>
        <v>0</v>
      </c>
      <c r="H10" s="97"/>
      <c r="I10" s="12">
        <f t="shared" si="1"/>
        <v>0</v>
      </c>
    </row>
    <row r="11" spans="1:9" ht="15">
      <c r="A11" s="8" t="s">
        <v>19</v>
      </c>
      <c r="B11" s="9" t="s">
        <v>105</v>
      </c>
      <c r="C11" s="10" t="s">
        <v>22</v>
      </c>
      <c r="D11" s="50">
        <v>15</v>
      </c>
      <c r="E11" s="12"/>
      <c r="F11" s="12"/>
      <c r="G11" s="84">
        <f t="shared" si="0"/>
        <v>0</v>
      </c>
      <c r="H11" s="97"/>
      <c r="I11" s="12">
        <f t="shared" si="1"/>
        <v>0</v>
      </c>
    </row>
    <row r="12" spans="1:9" ht="15">
      <c r="A12" s="8" t="s">
        <v>107</v>
      </c>
      <c r="B12" s="9" t="s">
        <v>106</v>
      </c>
      <c r="C12" s="10" t="s">
        <v>22</v>
      </c>
      <c r="D12" s="50">
        <v>45</v>
      </c>
      <c r="E12" s="12"/>
      <c r="F12" s="12"/>
      <c r="G12" s="84">
        <f t="shared" si="0"/>
        <v>0</v>
      </c>
      <c r="H12" s="97"/>
      <c r="I12" s="12">
        <f t="shared" si="1"/>
        <v>0</v>
      </c>
    </row>
    <row r="13" spans="1:9" ht="15">
      <c r="A13" s="8" t="s">
        <v>108</v>
      </c>
      <c r="B13" s="9" t="s">
        <v>140</v>
      </c>
      <c r="C13" s="10" t="s">
        <v>16</v>
      </c>
      <c r="D13" s="50">
        <v>140</v>
      </c>
      <c r="E13" s="12"/>
      <c r="F13" s="12"/>
      <c r="G13" s="84">
        <f t="shared" si="0"/>
        <v>0</v>
      </c>
      <c r="H13" s="97"/>
      <c r="I13" s="12">
        <f t="shared" si="1"/>
        <v>0</v>
      </c>
    </row>
    <row r="14" spans="1:9" ht="15">
      <c r="A14" s="8" t="s">
        <v>109</v>
      </c>
      <c r="B14" s="9" t="s">
        <v>20</v>
      </c>
      <c r="C14" s="10" t="s">
        <v>13</v>
      </c>
      <c r="D14" s="50">
        <v>1</v>
      </c>
      <c r="E14" s="12"/>
      <c r="F14" s="12"/>
      <c r="G14" s="84">
        <f t="shared" si="0"/>
        <v>0</v>
      </c>
      <c r="H14" s="97"/>
      <c r="I14" s="12">
        <f t="shared" si="1"/>
        <v>0</v>
      </c>
    </row>
    <row r="15" spans="1:9" s="18" customFormat="1" ht="15.75">
      <c r="A15" s="13"/>
      <c r="B15" s="14" t="s">
        <v>21</v>
      </c>
      <c r="C15" s="15"/>
      <c r="D15" s="16"/>
      <c r="E15" s="17">
        <f>SUMPRODUCT(E8:E14,D8:D14)</f>
        <v>0</v>
      </c>
      <c r="F15" s="17">
        <f>SUMPRODUCT(F8:F14,D8:D14)</f>
        <v>0</v>
      </c>
      <c r="G15" s="87">
        <f>SUM(G8:G14)</f>
        <v>0</v>
      </c>
      <c r="H15" s="119"/>
      <c r="I15" s="17">
        <f>SUM(I8:I14)</f>
        <v>0</v>
      </c>
    </row>
    <row r="16" spans="1:9" ht="15">
      <c r="A16" s="8"/>
      <c r="B16" s="27"/>
      <c r="C16" s="10"/>
      <c r="D16" s="11"/>
      <c r="E16" s="12"/>
      <c r="F16" s="12"/>
      <c r="G16" s="84"/>
      <c r="H16" s="97"/>
      <c r="I16" s="12"/>
    </row>
    <row r="17" spans="1:9" s="18" customFormat="1" ht="15.75">
      <c r="A17" s="13" t="s">
        <v>90</v>
      </c>
      <c r="B17" s="14" t="s">
        <v>24</v>
      </c>
      <c r="C17" s="15"/>
      <c r="D17" s="16"/>
      <c r="E17" s="28"/>
      <c r="F17" s="17"/>
      <c r="G17" s="87"/>
      <c r="H17" s="119"/>
      <c r="I17" s="17"/>
    </row>
    <row r="18" spans="1:9" s="18" customFormat="1" ht="15">
      <c r="A18" s="8" t="s">
        <v>91</v>
      </c>
      <c r="B18" s="9" t="s">
        <v>94</v>
      </c>
      <c r="C18" s="10" t="s">
        <v>16</v>
      </c>
      <c r="D18" s="50">
        <v>15</v>
      </c>
      <c r="E18" s="12"/>
      <c r="F18" s="12"/>
      <c r="G18" s="12">
        <f>(F18+E18)*D18</f>
        <v>0</v>
      </c>
      <c r="H18" s="97"/>
      <c r="I18" s="12">
        <f>G18*1.3</f>
        <v>0</v>
      </c>
    </row>
    <row r="19" spans="1:9" s="18" customFormat="1" ht="15">
      <c r="A19" s="8" t="s">
        <v>92</v>
      </c>
      <c r="B19" s="9" t="s">
        <v>126</v>
      </c>
      <c r="C19" s="10" t="s">
        <v>16</v>
      </c>
      <c r="D19" s="50">
        <v>145</v>
      </c>
      <c r="E19" s="12"/>
      <c r="F19" s="12"/>
      <c r="G19" s="12">
        <f>(F19+E19)*D19</f>
        <v>0</v>
      </c>
      <c r="H19" s="141"/>
      <c r="I19" s="12">
        <f>G19*1.175</f>
        <v>0</v>
      </c>
    </row>
    <row r="20" spans="1:9" s="18" customFormat="1" ht="15">
      <c r="A20" s="8" t="s">
        <v>93</v>
      </c>
      <c r="B20" s="142" t="s">
        <v>127</v>
      </c>
      <c r="C20" s="10" t="s">
        <v>16</v>
      </c>
      <c r="D20" s="50">
        <v>145</v>
      </c>
      <c r="E20" s="139"/>
      <c r="F20" s="139"/>
      <c r="G20" s="12">
        <f>(F20+E20)*D20</f>
        <v>0</v>
      </c>
      <c r="H20" s="141"/>
      <c r="I20" s="12">
        <f>G20*1.175</f>
        <v>0</v>
      </c>
    </row>
    <row r="21" spans="1:9" s="18" customFormat="1" ht="15.75">
      <c r="A21" s="13"/>
      <c r="B21" s="14" t="s">
        <v>21</v>
      </c>
      <c r="C21" s="15"/>
      <c r="D21" s="16"/>
      <c r="E21" s="17">
        <f>SUMPRODUCT(E18:E20,D18:D20)</f>
        <v>0</v>
      </c>
      <c r="F21" s="17">
        <f>SUMPRODUCT(F18:F20,D18:D20)</f>
        <v>0</v>
      </c>
      <c r="G21" s="17">
        <f>SUM(G18:G20)</f>
        <v>0</v>
      </c>
      <c r="H21" s="119"/>
      <c r="I21" s="17">
        <f>SUM(I18:I20)</f>
        <v>0</v>
      </c>
    </row>
    <row r="22" spans="1:9" s="18" customFormat="1" ht="15.75">
      <c r="A22" s="13"/>
      <c r="B22" s="14"/>
      <c r="C22" s="15"/>
      <c r="D22" s="16"/>
      <c r="E22" s="28"/>
      <c r="F22" s="17"/>
      <c r="G22" s="87"/>
      <c r="H22" s="119"/>
      <c r="I22" s="17"/>
    </row>
    <row r="23" spans="1:9" s="18" customFormat="1" ht="15.75">
      <c r="A23" s="13" t="s">
        <v>23</v>
      </c>
      <c r="B23" s="30" t="s">
        <v>30</v>
      </c>
      <c r="C23" s="10"/>
      <c r="D23" s="11"/>
      <c r="E23" s="12"/>
      <c r="F23" s="12"/>
      <c r="G23" s="84"/>
      <c r="H23" s="97"/>
      <c r="I23" s="12"/>
    </row>
    <row r="24" spans="1:9" s="18" customFormat="1" ht="15">
      <c r="A24" s="8" t="s">
        <v>25</v>
      </c>
      <c r="B24" s="31" t="s">
        <v>128</v>
      </c>
      <c r="C24" s="10" t="s">
        <v>129</v>
      </c>
      <c r="D24" s="50">
        <v>41</v>
      </c>
      <c r="E24" s="12"/>
      <c r="F24" s="12"/>
      <c r="G24" s="84">
        <f aca="true" t="shared" si="2" ref="G24:G31">(F24+E24)*D24</f>
        <v>0</v>
      </c>
      <c r="H24" s="97"/>
      <c r="I24" s="12">
        <f aca="true" t="shared" si="3" ref="I24:I31">G24*1.3</f>
        <v>0</v>
      </c>
    </row>
    <row r="25" spans="1:9" s="18" customFormat="1" ht="15">
      <c r="A25" s="8" t="s">
        <v>26</v>
      </c>
      <c r="B25" s="170" t="s">
        <v>134</v>
      </c>
      <c r="C25" s="24" t="s">
        <v>16</v>
      </c>
      <c r="D25" s="50">
        <v>684</v>
      </c>
      <c r="E25" s="12"/>
      <c r="F25" s="12"/>
      <c r="G25" s="84">
        <f t="shared" si="2"/>
        <v>0</v>
      </c>
      <c r="H25" s="97"/>
      <c r="I25" s="12">
        <f t="shared" si="3"/>
        <v>0</v>
      </c>
    </row>
    <row r="26" spans="1:9" s="18" customFormat="1" ht="15">
      <c r="A26" s="8" t="s">
        <v>27</v>
      </c>
      <c r="B26" s="171" t="s">
        <v>34</v>
      </c>
      <c r="C26" s="172" t="s">
        <v>16</v>
      </c>
      <c r="D26" s="168">
        <v>684</v>
      </c>
      <c r="E26" s="32"/>
      <c r="F26" s="32"/>
      <c r="G26" s="84">
        <f t="shared" si="2"/>
        <v>0</v>
      </c>
      <c r="H26" s="97"/>
      <c r="I26" s="12">
        <f t="shared" si="3"/>
        <v>0</v>
      </c>
    </row>
    <row r="27" spans="1:9" s="18" customFormat="1" ht="15">
      <c r="A27" s="8" t="s">
        <v>28</v>
      </c>
      <c r="B27" s="171" t="s">
        <v>36</v>
      </c>
      <c r="C27" s="172" t="s">
        <v>37</v>
      </c>
      <c r="D27" s="33">
        <v>479</v>
      </c>
      <c r="E27" s="32"/>
      <c r="F27" s="32"/>
      <c r="G27" s="84">
        <f t="shared" si="2"/>
        <v>0</v>
      </c>
      <c r="H27" s="97"/>
      <c r="I27" s="12">
        <f t="shared" si="3"/>
        <v>0</v>
      </c>
    </row>
    <row r="28" spans="1:9" s="18" customFormat="1" ht="15">
      <c r="A28" s="8" t="s">
        <v>160</v>
      </c>
      <c r="B28" s="153" t="s">
        <v>149</v>
      </c>
      <c r="C28" s="172" t="s">
        <v>22</v>
      </c>
      <c r="D28" s="33">
        <v>75</v>
      </c>
      <c r="E28" s="32"/>
      <c r="F28" s="32"/>
      <c r="G28" s="84">
        <f t="shared" si="2"/>
        <v>0</v>
      </c>
      <c r="H28" s="97"/>
      <c r="I28" s="12">
        <f t="shared" si="3"/>
        <v>0</v>
      </c>
    </row>
    <row r="29" spans="1:9" s="18" customFormat="1" ht="15">
      <c r="A29" s="8" t="s">
        <v>161</v>
      </c>
      <c r="B29" s="171" t="s">
        <v>147</v>
      </c>
      <c r="C29" s="172" t="s">
        <v>22</v>
      </c>
      <c r="D29" s="168">
        <v>75</v>
      </c>
      <c r="E29" s="32"/>
      <c r="F29" s="32"/>
      <c r="G29" s="84">
        <f t="shared" si="2"/>
        <v>0</v>
      </c>
      <c r="H29" s="97"/>
      <c r="I29" s="12">
        <f t="shared" si="3"/>
        <v>0</v>
      </c>
    </row>
    <row r="30" spans="1:9" s="18" customFormat="1" ht="15">
      <c r="A30" s="8" t="s">
        <v>162</v>
      </c>
      <c r="B30" s="171" t="s">
        <v>148</v>
      </c>
      <c r="C30" s="172" t="s">
        <v>22</v>
      </c>
      <c r="D30" s="33">
        <v>6</v>
      </c>
      <c r="E30" s="32"/>
      <c r="F30" s="32"/>
      <c r="G30" s="84">
        <f t="shared" si="2"/>
        <v>0</v>
      </c>
      <c r="H30" s="97"/>
      <c r="I30" s="12">
        <f t="shared" si="3"/>
        <v>0</v>
      </c>
    </row>
    <row r="31" spans="1:9" s="18" customFormat="1" ht="15">
      <c r="A31" s="8" t="s">
        <v>163</v>
      </c>
      <c r="B31" s="171" t="s">
        <v>150</v>
      </c>
      <c r="C31" s="172" t="s">
        <v>37</v>
      </c>
      <c r="D31" s="33">
        <v>60</v>
      </c>
      <c r="E31" s="32"/>
      <c r="F31" s="32"/>
      <c r="G31" s="84">
        <f t="shared" si="2"/>
        <v>0</v>
      </c>
      <c r="H31" s="97"/>
      <c r="I31" s="12">
        <f t="shared" si="3"/>
        <v>0</v>
      </c>
    </row>
    <row r="32" spans="1:9" s="18" customFormat="1" ht="15.75">
      <c r="A32" s="167"/>
      <c r="B32" s="173" t="s">
        <v>21</v>
      </c>
      <c r="C32" s="174"/>
      <c r="D32" s="169"/>
      <c r="E32" s="17">
        <f>SUMPRODUCT(E24:E31,D24:D31)</f>
        <v>0</v>
      </c>
      <c r="F32" s="17">
        <f>SUMPRODUCT(F24:F31,D24:D31)</f>
        <v>0</v>
      </c>
      <c r="G32" s="87">
        <f>SUM(G24:G31)</f>
        <v>0</v>
      </c>
      <c r="H32" s="119"/>
      <c r="I32" s="17">
        <f>SUM(I24:I31)</f>
        <v>0</v>
      </c>
    </row>
    <row r="33" spans="1:9" s="18" customFormat="1" ht="15.75">
      <c r="A33" s="13"/>
      <c r="B33" s="147"/>
      <c r="C33" s="57"/>
      <c r="D33" s="16"/>
      <c r="E33" s="17"/>
      <c r="F33" s="17"/>
      <c r="G33" s="87"/>
      <c r="H33" s="119"/>
      <c r="I33" s="17"/>
    </row>
    <row r="34" spans="1:9" s="18" customFormat="1" ht="15.75">
      <c r="A34" s="13" t="s">
        <v>29</v>
      </c>
      <c r="B34" s="14" t="s">
        <v>39</v>
      </c>
      <c r="C34" s="10"/>
      <c r="D34" s="11"/>
      <c r="E34" s="12"/>
      <c r="F34" s="12"/>
      <c r="G34" s="84"/>
      <c r="H34" s="97"/>
      <c r="I34" s="12"/>
    </row>
    <row r="35" spans="1:9" s="18" customFormat="1" ht="15">
      <c r="A35" s="8" t="s">
        <v>31</v>
      </c>
      <c r="B35" s="9" t="s">
        <v>41</v>
      </c>
      <c r="C35" s="10" t="s">
        <v>16</v>
      </c>
      <c r="D35" s="50">
        <v>30</v>
      </c>
      <c r="E35" s="12"/>
      <c r="F35" s="12"/>
      <c r="G35" s="84">
        <f aca="true" t="shared" si="4" ref="G35:G40">(F35+E35)*D35</f>
        <v>0</v>
      </c>
      <c r="H35" s="97"/>
      <c r="I35" s="12">
        <f aca="true" t="shared" si="5" ref="I35:I40">G35*1.3</f>
        <v>0</v>
      </c>
    </row>
    <row r="36" spans="1:9" ht="15">
      <c r="A36" s="8" t="s">
        <v>32</v>
      </c>
      <c r="B36" s="9" t="s">
        <v>43</v>
      </c>
      <c r="C36" s="10" t="s">
        <v>16</v>
      </c>
      <c r="D36" s="50">
        <v>30</v>
      </c>
      <c r="E36" s="12"/>
      <c r="F36" s="12"/>
      <c r="G36" s="84">
        <f t="shared" si="4"/>
        <v>0</v>
      </c>
      <c r="H36" s="97"/>
      <c r="I36" s="12">
        <f t="shared" si="5"/>
        <v>0</v>
      </c>
    </row>
    <row r="37" spans="1:9" ht="15">
      <c r="A37" s="8" t="s">
        <v>33</v>
      </c>
      <c r="B37" s="9" t="s">
        <v>45</v>
      </c>
      <c r="C37" s="10" t="s">
        <v>16</v>
      </c>
      <c r="D37" s="50">
        <v>30</v>
      </c>
      <c r="E37" s="12"/>
      <c r="F37" s="12"/>
      <c r="G37" s="84">
        <f t="shared" si="4"/>
        <v>0</v>
      </c>
      <c r="H37" s="97"/>
      <c r="I37" s="12">
        <f t="shared" si="5"/>
        <v>0</v>
      </c>
    </row>
    <row r="38" spans="1:9" ht="15">
      <c r="A38" s="8" t="s">
        <v>35</v>
      </c>
      <c r="B38" s="34" t="s">
        <v>130</v>
      </c>
      <c r="C38" s="10" t="s">
        <v>16</v>
      </c>
      <c r="D38" s="59">
        <v>118</v>
      </c>
      <c r="E38" s="26"/>
      <c r="F38" s="26"/>
      <c r="G38" s="84">
        <f t="shared" si="4"/>
        <v>0</v>
      </c>
      <c r="H38" s="97"/>
      <c r="I38" s="12">
        <f t="shared" si="5"/>
        <v>0</v>
      </c>
    </row>
    <row r="39" spans="1:9" ht="15">
      <c r="A39" s="8" t="s">
        <v>102</v>
      </c>
      <c r="B39" s="171" t="s">
        <v>159</v>
      </c>
      <c r="C39" s="10" t="s">
        <v>16</v>
      </c>
      <c r="D39" s="59">
        <v>170</v>
      </c>
      <c r="E39" s="179"/>
      <c r="F39" s="179"/>
      <c r="G39" s="84">
        <f t="shared" si="4"/>
        <v>0</v>
      </c>
      <c r="H39" s="97"/>
      <c r="I39" s="12">
        <f t="shared" si="5"/>
        <v>0</v>
      </c>
    </row>
    <row r="40" spans="1:9" ht="15">
      <c r="A40" s="8" t="s">
        <v>103</v>
      </c>
      <c r="B40" s="34" t="s">
        <v>47</v>
      </c>
      <c r="C40" s="10" t="s">
        <v>16</v>
      </c>
      <c r="D40" s="59">
        <v>50</v>
      </c>
      <c r="E40" s="35"/>
      <c r="F40" s="26"/>
      <c r="G40" s="84">
        <f t="shared" si="4"/>
        <v>0</v>
      </c>
      <c r="H40" s="97"/>
      <c r="I40" s="12">
        <f t="shared" si="5"/>
        <v>0</v>
      </c>
    </row>
    <row r="41" spans="1:9" ht="15.75">
      <c r="A41" s="36"/>
      <c r="B41" s="14" t="s">
        <v>21</v>
      </c>
      <c r="C41" s="37"/>
      <c r="D41" s="127"/>
      <c r="E41" s="39">
        <f>SUMPRODUCT(E35:E40,D35:D40)</f>
        <v>0</v>
      </c>
      <c r="F41" s="39">
        <f>SUMPRODUCT(F35:F40,D35:D40)</f>
        <v>0</v>
      </c>
      <c r="G41" s="101">
        <f>SUM(G35:G40)</f>
        <v>0</v>
      </c>
      <c r="H41" s="120"/>
      <c r="I41" s="39">
        <f>SUM(I35:I40)</f>
        <v>0</v>
      </c>
    </row>
    <row r="42" spans="1:9" ht="15.75">
      <c r="A42" s="13"/>
      <c r="B42" s="15"/>
      <c r="C42" s="40"/>
      <c r="D42" s="16"/>
      <c r="E42" s="41"/>
      <c r="F42" s="41"/>
      <c r="G42" s="150"/>
      <c r="H42" s="121"/>
      <c r="I42" s="41"/>
    </row>
    <row r="43" spans="1:9" s="18" customFormat="1" ht="15.75">
      <c r="A43" s="13" t="s">
        <v>38</v>
      </c>
      <c r="B43" s="14" t="s">
        <v>54</v>
      </c>
      <c r="C43" s="10"/>
      <c r="D43" s="11"/>
      <c r="E43" s="12"/>
      <c r="F43" s="12"/>
      <c r="G43" s="84"/>
      <c r="H43" s="97"/>
      <c r="I43" s="17"/>
    </row>
    <row r="44" spans="1:9" ht="15.75">
      <c r="A44" s="13"/>
      <c r="B44" s="19" t="s">
        <v>55</v>
      </c>
      <c r="C44" s="21"/>
      <c r="D44" s="11"/>
      <c r="E44" s="12"/>
      <c r="F44" s="12"/>
      <c r="G44" s="84"/>
      <c r="H44" s="97"/>
      <c r="I44" s="17"/>
    </row>
    <row r="45" spans="1:9" ht="15">
      <c r="A45" s="8" t="s">
        <v>40</v>
      </c>
      <c r="B45" s="27" t="s">
        <v>97</v>
      </c>
      <c r="C45" s="10" t="s">
        <v>37</v>
      </c>
      <c r="D45" s="143">
        <v>36</v>
      </c>
      <c r="E45" s="22"/>
      <c r="F45" s="12"/>
      <c r="G45" s="84">
        <f aca="true" t="shared" si="6" ref="G45:G54">(F45+E45)*D45</f>
        <v>0</v>
      </c>
      <c r="H45" s="97"/>
      <c r="I45" s="12">
        <f aca="true" t="shared" si="7" ref="I45:I54">G45*1.25</f>
        <v>0</v>
      </c>
    </row>
    <row r="46" spans="1:9" ht="15">
      <c r="A46" s="8" t="s">
        <v>42</v>
      </c>
      <c r="B46" s="27" t="s">
        <v>98</v>
      </c>
      <c r="C46" s="10" t="s">
        <v>37</v>
      </c>
      <c r="D46" s="143">
        <v>12</v>
      </c>
      <c r="E46" s="22"/>
      <c r="F46" s="12"/>
      <c r="G46" s="84">
        <f t="shared" si="6"/>
        <v>0</v>
      </c>
      <c r="H46" s="97"/>
      <c r="I46" s="12">
        <f t="shared" si="7"/>
        <v>0</v>
      </c>
    </row>
    <row r="47" spans="1:9" ht="15">
      <c r="A47" s="8" t="s">
        <v>44</v>
      </c>
      <c r="B47" s="27" t="s">
        <v>99</v>
      </c>
      <c r="C47" s="10" t="s">
        <v>37</v>
      </c>
      <c r="D47" s="143">
        <v>6</v>
      </c>
      <c r="E47" s="22"/>
      <c r="F47" s="12"/>
      <c r="G47" s="84">
        <f t="shared" si="6"/>
        <v>0</v>
      </c>
      <c r="H47" s="97"/>
      <c r="I47" s="12">
        <f t="shared" si="7"/>
        <v>0</v>
      </c>
    </row>
    <row r="48" spans="1:9" ht="15">
      <c r="A48" s="8" t="s">
        <v>46</v>
      </c>
      <c r="B48" s="27" t="s">
        <v>100</v>
      </c>
      <c r="C48" s="10" t="s">
        <v>37</v>
      </c>
      <c r="D48" s="143">
        <v>24</v>
      </c>
      <c r="E48" s="22"/>
      <c r="F48" s="12"/>
      <c r="G48" s="84">
        <f t="shared" si="6"/>
        <v>0</v>
      </c>
      <c r="H48" s="97"/>
      <c r="I48" s="12">
        <f t="shared" si="7"/>
        <v>0</v>
      </c>
    </row>
    <row r="49" spans="1:9" ht="15">
      <c r="A49" s="8" t="s">
        <v>95</v>
      </c>
      <c r="B49" s="27" t="s">
        <v>101</v>
      </c>
      <c r="C49" s="10" t="s">
        <v>37</v>
      </c>
      <c r="D49" s="143">
        <v>6</v>
      </c>
      <c r="E49" s="22"/>
      <c r="F49" s="12"/>
      <c r="G49" s="84">
        <f t="shared" si="6"/>
        <v>0</v>
      </c>
      <c r="H49" s="97"/>
      <c r="I49" s="12">
        <f t="shared" si="7"/>
        <v>0</v>
      </c>
    </row>
    <row r="50" spans="1:9" ht="15">
      <c r="A50" s="8" t="s">
        <v>96</v>
      </c>
      <c r="B50" s="51" t="s">
        <v>58</v>
      </c>
      <c r="C50" s="21" t="s">
        <v>13</v>
      </c>
      <c r="D50" s="50">
        <v>1</v>
      </c>
      <c r="E50" s="12"/>
      <c r="F50" s="12"/>
      <c r="G50" s="84">
        <f t="shared" si="6"/>
        <v>0</v>
      </c>
      <c r="H50" s="97"/>
      <c r="I50" s="12">
        <f t="shared" si="7"/>
        <v>0</v>
      </c>
    </row>
    <row r="51" spans="1:9" ht="15.75">
      <c r="A51" s="8"/>
      <c r="B51" s="19" t="s">
        <v>59</v>
      </c>
      <c r="C51" s="21"/>
      <c r="D51" s="50"/>
      <c r="E51" s="12"/>
      <c r="F51" s="12"/>
      <c r="G51" s="84"/>
      <c r="H51" s="97"/>
      <c r="I51" s="12"/>
    </row>
    <row r="52" spans="1:9" ht="15">
      <c r="A52" s="23" t="s">
        <v>117</v>
      </c>
      <c r="B52" s="155" t="s">
        <v>131</v>
      </c>
      <c r="C52" s="176" t="s">
        <v>37</v>
      </c>
      <c r="D52" s="144">
        <v>12</v>
      </c>
      <c r="E52" s="26"/>
      <c r="F52" s="26"/>
      <c r="G52" s="89">
        <f t="shared" si="6"/>
        <v>0</v>
      </c>
      <c r="H52" s="122"/>
      <c r="I52" s="26">
        <f t="shared" si="7"/>
        <v>0</v>
      </c>
    </row>
    <row r="53" spans="1:9" ht="15.75" thickBot="1">
      <c r="A53" s="42" t="s">
        <v>118</v>
      </c>
      <c r="B53" s="156" t="s">
        <v>133</v>
      </c>
      <c r="C53" s="177" t="s">
        <v>37</v>
      </c>
      <c r="D53" s="145">
        <v>24</v>
      </c>
      <c r="E53" s="45"/>
      <c r="F53" s="45"/>
      <c r="G53" s="91">
        <f>(F53+E53)*D53</f>
        <v>0</v>
      </c>
      <c r="H53" s="92"/>
      <c r="I53" s="45">
        <f>G53*1.25</f>
        <v>0</v>
      </c>
    </row>
    <row r="54" spans="1:9" ht="15.75" thickTop="1">
      <c r="A54" s="46" t="s">
        <v>119</v>
      </c>
      <c r="B54" s="157" t="s">
        <v>132</v>
      </c>
      <c r="C54" s="178" t="s">
        <v>37</v>
      </c>
      <c r="D54" s="146">
        <v>24</v>
      </c>
      <c r="E54" s="48"/>
      <c r="F54" s="48"/>
      <c r="G54" s="94">
        <f t="shared" si="6"/>
        <v>0</v>
      </c>
      <c r="H54" s="95"/>
      <c r="I54" s="48">
        <f t="shared" si="7"/>
        <v>0</v>
      </c>
    </row>
    <row r="55" spans="1:9" ht="15">
      <c r="A55" s="8" t="s">
        <v>120</v>
      </c>
      <c r="B55" s="9" t="s">
        <v>60</v>
      </c>
      <c r="C55" s="10" t="s">
        <v>13</v>
      </c>
      <c r="D55" s="11">
        <v>1</v>
      </c>
      <c r="E55" s="12"/>
      <c r="F55" s="12"/>
      <c r="G55" s="84">
        <f>(F55+E55)*D55</f>
        <v>0</v>
      </c>
      <c r="H55" s="97"/>
      <c r="I55" s="12">
        <f>G55*1.25</f>
        <v>0</v>
      </c>
    </row>
    <row r="56" spans="1:9" ht="15.75">
      <c r="A56" s="8"/>
      <c r="B56" s="52" t="s">
        <v>61</v>
      </c>
      <c r="C56" s="10"/>
      <c r="D56" s="11"/>
      <c r="E56" s="12"/>
      <c r="F56" s="12"/>
      <c r="G56" s="84"/>
      <c r="H56" s="97"/>
      <c r="I56" s="12"/>
    </row>
    <row r="57" spans="1:9" ht="15">
      <c r="A57" s="8" t="s">
        <v>121</v>
      </c>
      <c r="B57" s="20" t="s">
        <v>62</v>
      </c>
      <c r="C57" s="21" t="s">
        <v>22</v>
      </c>
      <c r="D57" s="11">
        <v>12</v>
      </c>
      <c r="E57" s="12"/>
      <c r="F57" s="12"/>
      <c r="G57" s="84">
        <f>(F57+E57)*D57</f>
        <v>0</v>
      </c>
      <c r="H57" s="97"/>
      <c r="I57" s="12">
        <f>G57*1.25</f>
        <v>0</v>
      </c>
    </row>
    <row r="58" spans="1:9" ht="15">
      <c r="A58" s="8" t="s">
        <v>122</v>
      </c>
      <c r="B58" s="20" t="s">
        <v>63</v>
      </c>
      <c r="C58" s="21" t="s">
        <v>22</v>
      </c>
      <c r="D58" s="11">
        <v>6</v>
      </c>
      <c r="E58" s="12"/>
      <c r="F58" s="12"/>
      <c r="G58" s="84">
        <f>(F58+E58)*D58</f>
        <v>0</v>
      </c>
      <c r="H58" s="97"/>
      <c r="I58" s="12">
        <f>G58*1.25</f>
        <v>0</v>
      </c>
    </row>
    <row r="59" spans="1:9" ht="15">
      <c r="A59" s="8" t="s">
        <v>123</v>
      </c>
      <c r="B59" s="128" t="s">
        <v>104</v>
      </c>
      <c r="C59" s="128" t="s">
        <v>22</v>
      </c>
      <c r="D59" s="143">
        <v>1</v>
      </c>
      <c r="E59" s="12"/>
      <c r="F59" s="12"/>
      <c r="G59" s="84">
        <f>(F59+E59)*D59</f>
        <v>0</v>
      </c>
      <c r="H59" s="97"/>
      <c r="I59" s="12">
        <f>G59*1.25</f>
        <v>0</v>
      </c>
    </row>
    <row r="60" spans="1:9" ht="15.75">
      <c r="A60" s="13"/>
      <c r="B60" s="53" t="s">
        <v>21</v>
      </c>
      <c r="C60" s="37"/>
      <c r="D60" s="16"/>
      <c r="E60" s="17">
        <f>SUMPRODUCT(E45:E59,D45:D59)</f>
        <v>0</v>
      </c>
      <c r="F60" s="17">
        <f>SUMPRODUCT(F45:F59,D45:D59)</f>
        <v>0</v>
      </c>
      <c r="G60" s="87">
        <f>SUM(G45:G59)</f>
        <v>0</v>
      </c>
      <c r="H60" s="119"/>
      <c r="I60" s="17">
        <f>SUM(I45:I59)</f>
        <v>0</v>
      </c>
    </row>
    <row r="61" spans="1:9" ht="15.75">
      <c r="A61" s="13"/>
      <c r="B61" s="14"/>
      <c r="C61" s="15"/>
      <c r="D61" s="16"/>
      <c r="E61" s="17"/>
      <c r="F61" s="17"/>
      <c r="G61" s="87"/>
      <c r="H61" s="119"/>
      <c r="I61" s="17"/>
    </row>
    <row r="62" spans="1:9" s="18" customFormat="1" ht="15.75">
      <c r="A62" s="36" t="s">
        <v>48</v>
      </c>
      <c r="B62" s="49" t="s">
        <v>71</v>
      </c>
      <c r="C62" s="37"/>
      <c r="D62" s="38"/>
      <c r="E62" s="55"/>
      <c r="F62" s="39"/>
      <c r="G62" s="101"/>
      <c r="H62" s="120"/>
      <c r="I62" s="39"/>
    </row>
    <row r="63" spans="1:10" s="54" customFormat="1" ht="15.75">
      <c r="A63" s="23"/>
      <c r="B63" s="49" t="s">
        <v>72</v>
      </c>
      <c r="C63" s="24"/>
      <c r="D63" s="25"/>
      <c r="E63" s="35"/>
      <c r="F63" s="26"/>
      <c r="G63" s="89"/>
      <c r="H63" s="122"/>
      <c r="I63" s="26"/>
      <c r="J63" s="175"/>
    </row>
    <row r="64" spans="1:9" s="54" customFormat="1" ht="15">
      <c r="A64" s="23" t="s">
        <v>49</v>
      </c>
      <c r="B64" s="34" t="s">
        <v>110</v>
      </c>
      <c r="C64" s="24" t="s">
        <v>22</v>
      </c>
      <c r="D64" s="25">
        <v>7</v>
      </c>
      <c r="E64" s="35"/>
      <c r="F64" s="26"/>
      <c r="G64" s="84">
        <f>(F64+E64)*D64</f>
        <v>0</v>
      </c>
      <c r="H64" s="126"/>
      <c r="I64" s="12">
        <f>G64*1.175</f>
        <v>0</v>
      </c>
    </row>
    <row r="65" spans="1:9" s="54" customFormat="1" ht="15.75">
      <c r="A65" s="23"/>
      <c r="B65" s="49" t="s">
        <v>73</v>
      </c>
      <c r="C65" s="24"/>
      <c r="D65" s="25"/>
      <c r="E65" s="35"/>
      <c r="F65" s="26"/>
      <c r="G65" s="89"/>
      <c r="H65" s="122"/>
      <c r="I65" s="26"/>
    </row>
    <row r="66" spans="1:9" s="54" customFormat="1" ht="15">
      <c r="A66" s="23" t="s">
        <v>50</v>
      </c>
      <c r="B66" s="34" t="s">
        <v>141</v>
      </c>
      <c r="C66" s="24" t="s">
        <v>22</v>
      </c>
      <c r="D66" s="25">
        <v>26</v>
      </c>
      <c r="E66" s="35"/>
      <c r="F66" s="26"/>
      <c r="G66" s="84">
        <f>(F66+E66)*D66</f>
        <v>0</v>
      </c>
      <c r="H66" s="126"/>
      <c r="I66" s="12">
        <f>G66*1.175</f>
        <v>0</v>
      </c>
    </row>
    <row r="67" spans="1:9" s="54" customFormat="1" ht="15">
      <c r="A67" s="23" t="s">
        <v>51</v>
      </c>
      <c r="B67" s="9" t="s">
        <v>142</v>
      </c>
      <c r="C67" s="10" t="s">
        <v>22</v>
      </c>
      <c r="D67" s="11">
        <v>8</v>
      </c>
      <c r="E67" s="29"/>
      <c r="F67" s="12"/>
      <c r="G67" s="84">
        <f>(F67+E67)*D67</f>
        <v>0</v>
      </c>
      <c r="H67" s="126"/>
      <c r="I67" s="12">
        <f>G67*1.175</f>
        <v>0</v>
      </c>
    </row>
    <row r="68" spans="1:9" s="54" customFormat="1" ht="15">
      <c r="A68" s="23" t="s">
        <v>52</v>
      </c>
      <c r="B68" s="9" t="s">
        <v>143</v>
      </c>
      <c r="C68" s="10" t="s">
        <v>22</v>
      </c>
      <c r="D68" s="11">
        <v>12</v>
      </c>
      <c r="E68" s="29"/>
      <c r="F68" s="12"/>
      <c r="G68" s="84">
        <f>(F68+E68)*D68</f>
        <v>0</v>
      </c>
      <c r="H68" s="126"/>
      <c r="I68" s="12">
        <f>G68*1.175</f>
        <v>0</v>
      </c>
    </row>
    <row r="69" spans="1:9" s="54" customFormat="1" ht="15.75">
      <c r="A69" s="13"/>
      <c r="B69" s="56" t="s">
        <v>21</v>
      </c>
      <c r="C69" s="15"/>
      <c r="D69" s="16"/>
      <c r="E69" s="28">
        <f>SUMPRODUCT(E64:E68,D64:D68)</f>
        <v>0</v>
      </c>
      <c r="F69" s="17">
        <f>SUMPRODUCT(F64:F68,D64:D68)</f>
        <v>0</v>
      </c>
      <c r="G69" s="87">
        <f>SUM(G64:G68)</f>
        <v>0</v>
      </c>
      <c r="H69" s="119"/>
      <c r="I69" s="17">
        <f>SUM(I64:I68)</f>
        <v>0</v>
      </c>
    </row>
    <row r="70" spans="1:9" s="54" customFormat="1" ht="15.75">
      <c r="A70" s="8"/>
      <c r="B70" s="14"/>
      <c r="C70" s="10"/>
      <c r="D70" s="11"/>
      <c r="E70" s="12"/>
      <c r="F70" s="12"/>
      <c r="G70" s="84"/>
      <c r="H70" s="97"/>
      <c r="I70" s="41"/>
    </row>
    <row r="71" spans="1:9" s="54" customFormat="1" ht="15.75">
      <c r="A71" s="2" t="s">
        <v>53</v>
      </c>
      <c r="B71" s="3" t="s">
        <v>135</v>
      </c>
      <c r="C71" s="57"/>
      <c r="D71" s="58"/>
      <c r="E71" s="7"/>
      <c r="F71" s="7"/>
      <c r="G71" s="109"/>
      <c r="H71" s="123"/>
      <c r="I71" s="17"/>
    </row>
    <row r="72" spans="1:9" s="54" customFormat="1" ht="15">
      <c r="A72" s="135" t="s">
        <v>56</v>
      </c>
      <c r="B72" s="136" t="s">
        <v>145</v>
      </c>
      <c r="C72" s="137" t="s">
        <v>22</v>
      </c>
      <c r="D72" s="138">
        <v>1</v>
      </c>
      <c r="E72" s="139"/>
      <c r="F72" s="139"/>
      <c r="G72" s="149">
        <f>(F72+E72)*D72</f>
        <v>0</v>
      </c>
      <c r="H72" s="140"/>
      <c r="I72" s="139">
        <f>G72*1.3</f>
        <v>0</v>
      </c>
    </row>
    <row r="73" spans="1:9" s="54" customFormat="1" ht="15">
      <c r="A73" s="135" t="s">
        <v>57</v>
      </c>
      <c r="B73" s="136" t="s">
        <v>144</v>
      </c>
      <c r="C73" s="137" t="s">
        <v>22</v>
      </c>
      <c r="D73" s="138">
        <v>6</v>
      </c>
      <c r="E73" s="139"/>
      <c r="F73" s="139"/>
      <c r="G73" s="149">
        <f>(F73+E73)*D73</f>
        <v>0</v>
      </c>
      <c r="H73" s="140"/>
      <c r="I73" s="139">
        <f>G73*1.3</f>
        <v>0</v>
      </c>
    </row>
    <row r="74" spans="1:9" s="54" customFormat="1" ht="15">
      <c r="A74" s="135" t="s">
        <v>164</v>
      </c>
      <c r="B74" s="153" t="s">
        <v>136</v>
      </c>
      <c r="C74" s="137" t="s">
        <v>22</v>
      </c>
      <c r="D74" s="138">
        <v>13</v>
      </c>
      <c r="E74" s="139"/>
      <c r="F74" s="139"/>
      <c r="G74" s="149">
        <f>(F74+E74)*D74</f>
        <v>0</v>
      </c>
      <c r="H74" s="140"/>
      <c r="I74" s="139">
        <f>G74*1.3</f>
        <v>0</v>
      </c>
    </row>
    <row r="75" spans="1:9" s="54" customFormat="1" ht="15.75">
      <c r="A75" s="23"/>
      <c r="B75" s="53" t="s">
        <v>21</v>
      </c>
      <c r="C75" s="37"/>
      <c r="D75" s="38"/>
      <c r="E75" s="39">
        <f>SUMPRODUCT(E72:E74,D72:D74)</f>
        <v>0</v>
      </c>
      <c r="F75" s="39">
        <f>SUMPRODUCT(F72:F74,D72:D74)</f>
        <v>0</v>
      </c>
      <c r="G75" s="101">
        <f>SUM(G72:G74)</f>
        <v>0</v>
      </c>
      <c r="H75" s="120"/>
      <c r="I75" s="39">
        <f>SUM(I72:I74)</f>
        <v>0</v>
      </c>
    </row>
    <row r="76" spans="1:9" s="54" customFormat="1" ht="15.75">
      <c r="A76" s="8"/>
      <c r="B76" s="52"/>
      <c r="C76" s="15"/>
      <c r="D76" s="16"/>
      <c r="E76" s="17"/>
      <c r="F76" s="17"/>
      <c r="G76" s="87"/>
      <c r="H76" s="119"/>
      <c r="I76" s="17"/>
    </row>
    <row r="77" spans="1:9" s="54" customFormat="1" ht="15.75">
      <c r="A77" s="2" t="s">
        <v>64</v>
      </c>
      <c r="B77" s="147" t="s">
        <v>74</v>
      </c>
      <c r="C77" s="4"/>
      <c r="D77" s="5"/>
      <c r="E77" s="6"/>
      <c r="F77" s="6"/>
      <c r="G77" s="99"/>
      <c r="H77" s="85"/>
      <c r="I77" s="6"/>
    </row>
    <row r="78" spans="1:9" s="54" customFormat="1" ht="15">
      <c r="A78" s="8" t="s">
        <v>65</v>
      </c>
      <c r="B78" s="9" t="s">
        <v>75</v>
      </c>
      <c r="C78" s="10" t="s">
        <v>16</v>
      </c>
      <c r="D78" s="11">
        <v>2135</v>
      </c>
      <c r="E78" s="12"/>
      <c r="F78" s="12"/>
      <c r="G78" s="84">
        <f>(F78+E78)*D78</f>
        <v>0</v>
      </c>
      <c r="H78" s="97"/>
      <c r="I78" s="12">
        <f>G78*1.3</f>
        <v>0</v>
      </c>
    </row>
    <row r="79" spans="1:9" ht="15">
      <c r="A79" s="8" t="s">
        <v>66</v>
      </c>
      <c r="B79" s="9" t="s">
        <v>125</v>
      </c>
      <c r="C79" s="10" t="s">
        <v>16</v>
      </c>
      <c r="D79" s="11">
        <v>2135</v>
      </c>
      <c r="E79" s="12"/>
      <c r="F79" s="6"/>
      <c r="G79" s="84">
        <f>(F79+E79)*D79</f>
        <v>0</v>
      </c>
      <c r="H79" s="97"/>
      <c r="I79" s="12">
        <f>G79*1.3</f>
        <v>0</v>
      </c>
    </row>
    <row r="80" spans="1:9" ht="15">
      <c r="A80" s="8" t="s">
        <v>67</v>
      </c>
      <c r="B80" s="9" t="s">
        <v>76</v>
      </c>
      <c r="C80" s="10" t="s">
        <v>16</v>
      </c>
      <c r="D80" s="11">
        <v>2135</v>
      </c>
      <c r="E80" s="12"/>
      <c r="F80" s="63"/>
      <c r="G80" s="84">
        <f>(F80+E80)*D80</f>
        <v>0</v>
      </c>
      <c r="H80" s="97"/>
      <c r="I80" s="12">
        <f>G80*1.3</f>
        <v>0</v>
      </c>
    </row>
    <row r="81" spans="1:9" ht="15">
      <c r="A81" s="8" t="s">
        <v>68</v>
      </c>
      <c r="B81" s="9" t="s">
        <v>77</v>
      </c>
      <c r="C81" s="10" t="s">
        <v>16</v>
      </c>
      <c r="D81" s="11">
        <v>45</v>
      </c>
      <c r="E81" s="12"/>
      <c r="F81" s="12"/>
      <c r="G81" s="84">
        <f>(F81+E81)*D81</f>
        <v>0</v>
      </c>
      <c r="H81" s="97"/>
      <c r="I81" s="12">
        <f>G81*1.3</f>
        <v>0</v>
      </c>
    </row>
    <row r="82" spans="1:9" ht="15">
      <c r="A82" s="8" t="s">
        <v>69</v>
      </c>
      <c r="B82" s="9" t="s">
        <v>78</v>
      </c>
      <c r="C82" s="10" t="s">
        <v>13</v>
      </c>
      <c r="D82" s="11">
        <v>1</v>
      </c>
      <c r="E82" s="12"/>
      <c r="F82" s="12"/>
      <c r="G82" s="84">
        <f>(F82+E82)*D82</f>
        <v>0</v>
      </c>
      <c r="H82" s="97"/>
      <c r="I82" s="12">
        <f>G82*1.3</f>
        <v>0</v>
      </c>
    </row>
    <row r="83" spans="1:9" ht="15.75">
      <c r="A83" s="13"/>
      <c r="B83" s="14" t="s">
        <v>21</v>
      </c>
      <c r="C83" s="15"/>
      <c r="D83" s="16"/>
      <c r="E83" s="17">
        <f>SUMPRODUCT(E78:E82,D78:D82)</f>
        <v>0</v>
      </c>
      <c r="F83" s="17">
        <f>SUMPRODUCT(F78:F82,D78:D82)</f>
        <v>0</v>
      </c>
      <c r="G83" s="87">
        <f>SUM(G78:G82)</f>
        <v>0</v>
      </c>
      <c r="H83" s="119"/>
      <c r="I83" s="17">
        <f>SUM(I78:I82)</f>
        <v>0</v>
      </c>
    </row>
    <row r="84" spans="1:9" ht="15">
      <c r="A84" s="64"/>
      <c r="B84" s="9"/>
      <c r="C84" s="10"/>
      <c r="D84" s="11"/>
      <c r="E84" s="12"/>
      <c r="F84" s="12"/>
      <c r="G84" s="84"/>
      <c r="H84" s="97"/>
      <c r="I84" s="12"/>
    </row>
    <row r="85" spans="1:9" s="18" customFormat="1" ht="15.75">
      <c r="A85" s="13" t="s">
        <v>70</v>
      </c>
      <c r="B85" s="14" t="s">
        <v>79</v>
      </c>
      <c r="C85" s="10"/>
      <c r="D85" s="11"/>
      <c r="E85" s="12"/>
      <c r="F85" s="12"/>
      <c r="G85" s="84"/>
      <c r="H85" s="97"/>
      <c r="I85" s="12"/>
    </row>
    <row r="86" spans="1:9" ht="15">
      <c r="A86" s="8" t="s">
        <v>112</v>
      </c>
      <c r="B86" s="9" t="s">
        <v>80</v>
      </c>
      <c r="C86" s="10" t="s">
        <v>37</v>
      </c>
      <c r="D86" s="11">
        <v>20</v>
      </c>
      <c r="E86" s="12"/>
      <c r="F86" s="12"/>
      <c r="G86" s="84">
        <f>(F86+E86)*D86</f>
        <v>0</v>
      </c>
      <c r="H86" s="97"/>
      <c r="I86" s="12">
        <f>G86*1.3</f>
        <v>0</v>
      </c>
    </row>
    <row r="87" spans="1:9" ht="15">
      <c r="A87" s="8" t="s">
        <v>113</v>
      </c>
      <c r="B87" s="136" t="s">
        <v>111</v>
      </c>
      <c r="C87" s="137" t="s">
        <v>37</v>
      </c>
      <c r="D87" s="11">
        <v>130</v>
      </c>
      <c r="E87" s="139"/>
      <c r="F87" s="139"/>
      <c r="G87" s="84">
        <f>(F87+E87)*D87</f>
        <v>0</v>
      </c>
      <c r="H87" s="140"/>
      <c r="I87" s="12">
        <f>G87*1.3</f>
        <v>0</v>
      </c>
    </row>
    <row r="88" spans="1:9" ht="15">
      <c r="A88" s="8" t="s">
        <v>114</v>
      </c>
      <c r="B88" s="65" t="s">
        <v>146</v>
      </c>
      <c r="C88" s="10" t="s">
        <v>22</v>
      </c>
      <c r="D88" s="11">
        <v>2</v>
      </c>
      <c r="E88" s="12"/>
      <c r="F88" s="12"/>
      <c r="G88" s="84">
        <f>(F88+E88)*D88</f>
        <v>0</v>
      </c>
      <c r="H88" s="97"/>
      <c r="I88" s="12">
        <f>G88*1.3</f>
        <v>0</v>
      </c>
    </row>
    <row r="89" spans="1:9" ht="15">
      <c r="A89" s="8" t="s">
        <v>115</v>
      </c>
      <c r="B89" s="65" t="s">
        <v>116</v>
      </c>
      <c r="C89" s="10" t="s">
        <v>22</v>
      </c>
      <c r="D89" s="11">
        <v>12</v>
      </c>
      <c r="E89" s="12"/>
      <c r="F89" s="12"/>
      <c r="G89" s="84">
        <f>(F89+E89)*D89</f>
        <v>0</v>
      </c>
      <c r="H89" s="97"/>
      <c r="I89" s="12">
        <f>G89*1.3</f>
        <v>0</v>
      </c>
    </row>
    <row r="90" spans="1:9" ht="15">
      <c r="A90" s="8" t="s">
        <v>124</v>
      </c>
      <c r="B90" s="9" t="s">
        <v>81</v>
      </c>
      <c r="C90" s="10" t="s">
        <v>13</v>
      </c>
      <c r="D90" s="11">
        <v>1</v>
      </c>
      <c r="E90" s="12"/>
      <c r="F90" s="12"/>
      <c r="G90" s="84">
        <f>(F90+E90)*D90</f>
        <v>0</v>
      </c>
      <c r="H90" s="97"/>
      <c r="I90" s="12">
        <f>G90*1.3</f>
        <v>0</v>
      </c>
    </row>
    <row r="91" spans="1:9" ht="15.75">
      <c r="A91" s="13"/>
      <c r="B91" s="14" t="s">
        <v>21</v>
      </c>
      <c r="C91" s="15"/>
      <c r="D91" s="16"/>
      <c r="E91" s="17">
        <f>SUMPRODUCT(E86:E90,D86:D90)</f>
        <v>0</v>
      </c>
      <c r="F91" s="17">
        <f>SUMPRODUCT(F86:F90,D86:D90)</f>
        <v>0</v>
      </c>
      <c r="G91" s="87">
        <f>SUM(G86:G90)</f>
        <v>0</v>
      </c>
      <c r="H91" s="119"/>
      <c r="I91" s="17">
        <f>SUM(I86:I90)</f>
        <v>0</v>
      </c>
    </row>
    <row r="92" spans="1:9" ht="15.75" thickBot="1">
      <c r="A92" s="66"/>
      <c r="B92" s="34"/>
      <c r="C92" s="24"/>
      <c r="D92" s="25"/>
      <c r="E92" s="26"/>
      <c r="F92" s="26"/>
      <c r="G92" s="89"/>
      <c r="H92" s="122"/>
      <c r="I92" s="26"/>
    </row>
    <row r="93" spans="1:9" s="18" customFormat="1" ht="17.25" thickBot="1" thickTop="1">
      <c r="A93" s="67"/>
      <c r="B93" s="68" t="s">
        <v>8</v>
      </c>
      <c r="C93" s="132"/>
      <c r="D93" s="129"/>
      <c r="E93" s="69">
        <f>E91+E83+E75+E69+E60+E41+E32+E21+E15</f>
        <v>0</v>
      </c>
      <c r="F93" s="69">
        <f>F91+F83+F75+F69+F60+F41+F32+F21+F15</f>
        <v>0</v>
      </c>
      <c r="G93" s="112">
        <f>G91+G83+G75+G69+G60+G41+G32+G21+G15</f>
        <v>0</v>
      </c>
      <c r="H93" s="69"/>
      <c r="I93" s="69">
        <f>I91+I83+I75+I69+I60+I41+I32+I21+I15</f>
        <v>0</v>
      </c>
    </row>
    <row r="94" spans="1:9" ht="16.5" thickTop="1">
      <c r="A94" s="148"/>
      <c r="B94" s="71"/>
      <c r="C94" s="133"/>
      <c r="D94" s="130"/>
      <c r="E94" s="72"/>
      <c r="F94" s="72"/>
      <c r="G94" s="151"/>
      <c r="H94" s="124"/>
      <c r="I94" s="181"/>
    </row>
  </sheetData>
  <sheetProtection/>
  <mergeCells count="5">
    <mergeCell ref="A1:I1"/>
    <mergeCell ref="A4:I4"/>
    <mergeCell ref="A5:I5"/>
    <mergeCell ref="A2:I2"/>
    <mergeCell ref="A3:I3"/>
  </mergeCells>
  <printOptions horizontalCentered="1"/>
  <pageMargins left="0" right="0" top="0.3937007874015748" bottom="0" header="0.3937007874015748" footer="0.5118110236220472"/>
  <pageSetup horizontalDpi="300" verticalDpi="300" orientation="landscape" scale="70" r:id="rId1"/>
  <rowBreaks count="1" manualBreakCount="1"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view="pageBreakPreview" zoomScale="76" zoomScaleNormal="75" zoomScaleSheetLayoutView="76" zoomScalePageLayoutView="0" workbookViewId="0" topLeftCell="A1">
      <pane ySplit="7" topLeftCell="A8" activePane="bottomLeft" state="frozen"/>
      <selection pane="topLeft" activeCell="A1" sqref="A1"/>
      <selection pane="bottomLeft" activeCell="B76" sqref="B76"/>
    </sheetView>
  </sheetViews>
  <sheetFormatPr defaultColWidth="9.140625" defaultRowHeight="12.75"/>
  <cols>
    <col min="2" max="2" width="82.421875" style="0" customWidth="1"/>
    <col min="3" max="3" width="9.140625" style="0" customWidth="1"/>
    <col min="4" max="5" width="12.7109375" style="75" customWidth="1"/>
    <col min="6" max="6" width="14.7109375" style="75" customWidth="1"/>
    <col min="7" max="8" width="13.7109375" style="75" customWidth="1"/>
    <col min="9" max="9" width="15.7109375" style="76" customWidth="1"/>
  </cols>
  <sheetData>
    <row r="1" spans="1:9" ht="20.25">
      <c r="A1" s="182" t="s">
        <v>0</v>
      </c>
      <c r="B1" s="182"/>
      <c r="C1" s="182"/>
      <c r="D1" s="182"/>
      <c r="E1" s="182"/>
      <c r="F1" s="182"/>
      <c r="G1" s="182"/>
      <c r="H1" s="182"/>
      <c r="I1" s="182"/>
    </row>
    <row r="2" spans="1:9" ht="20.25">
      <c r="A2" s="182" t="s">
        <v>1</v>
      </c>
      <c r="B2" s="182"/>
      <c r="C2" s="182"/>
      <c r="D2" s="182"/>
      <c r="E2" s="182"/>
      <c r="F2" s="182"/>
      <c r="G2" s="182"/>
      <c r="H2" s="182"/>
      <c r="I2" s="182"/>
    </row>
    <row r="3" spans="1:9" ht="20.25">
      <c r="A3" s="182" t="s">
        <v>89</v>
      </c>
      <c r="B3" s="182"/>
      <c r="C3" s="182"/>
      <c r="D3" s="182"/>
      <c r="E3" s="182"/>
      <c r="F3" s="182"/>
      <c r="G3" s="182"/>
      <c r="H3" s="182"/>
      <c r="I3" s="182"/>
    </row>
    <row r="4" spans="1:10" ht="20.25">
      <c r="A4" s="182" t="s">
        <v>139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9" ht="21" thickBot="1">
      <c r="A5" s="183" t="s">
        <v>138</v>
      </c>
      <c r="B5" s="183"/>
      <c r="C5" s="183"/>
      <c r="D5" s="183"/>
      <c r="E5" s="183"/>
      <c r="F5" s="183"/>
      <c r="G5" s="183"/>
      <c r="H5" s="183"/>
      <c r="I5" s="183"/>
    </row>
    <row r="6" spans="1:9" ht="16.5" thickBot="1" thickTop="1">
      <c r="A6" s="161" t="s">
        <v>2</v>
      </c>
      <c r="B6" s="161" t="s">
        <v>3</v>
      </c>
      <c r="C6" s="161"/>
      <c r="D6" s="118" t="s">
        <v>6</v>
      </c>
      <c r="E6" s="165" t="s">
        <v>7</v>
      </c>
      <c r="F6" s="118" t="s">
        <v>8</v>
      </c>
      <c r="G6" s="184" t="s">
        <v>82</v>
      </c>
      <c r="H6" s="184"/>
      <c r="I6" s="166" t="s">
        <v>8</v>
      </c>
    </row>
    <row r="7" spans="1:9" ht="16.5" thickBot="1" thickTop="1">
      <c r="A7" s="77"/>
      <c r="B7" s="78"/>
      <c r="C7" s="78"/>
      <c r="D7" s="79"/>
      <c r="E7" s="80"/>
      <c r="F7" s="81"/>
      <c r="G7" s="82">
        <v>1</v>
      </c>
      <c r="H7" s="82">
        <v>2</v>
      </c>
      <c r="I7" s="83"/>
    </row>
    <row r="8" spans="1:9" ht="15.75">
      <c r="A8" s="2" t="s">
        <v>9</v>
      </c>
      <c r="B8" s="3" t="s">
        <v>10</v>
      </c>
      <c r="C8" s="3"/>
      <c r="D8" s="84"/>
      <c r="E8" s="84"/>
      <c r="F8" s="84"/>
      <c r="G8" s="85"/>
      <c r="H8" s="85"/>
      <c r="I8" s="86"/>
    </row>
    <row r="9" spans="1:9" ht="15.75">
      <c r="A9" s="8" t="s">
        <v>11</v>
      </c>
      <c r="B9" s="9" t="s">
        <v>12</v>
      </c>
      <c r="C9" s="11">
        <v>1</v>
      </c>
      <c r="D9" s="84"/>
      <c r="E9" s="84"/>
      <c r="F9" s="84"/>
      <c r="G9" s="85"/>
      <c r="H9" s="85"/>
      <c r="I9" s="86">
        <f>H9+G9</f>
        <v>0</v>
      </c>
    </row>
    <row r="10" spans="1:9" ht="15.75">
      <c r="A10" s="8" t="s">
        <v>14</v>
      </c>
      <c r="B10" s="9" t="s">
        <v>15</v>
      </c>
      <c r="C10" s="11">
        <v>684</v>
      </c>
      <c r="D10" s="84"/>
      <c r="E10" s="84"/>
      <c r="F10" s="84"/>
      <c r="G10" s="85"/>
      <c r="H10" s="85"/>
      <c r="I10" s="86">
        <f aca="true" t="shared" si="0" ref="I10:I15">H10+G10</f>
        <v>0</v>
      </c>
    </row>
    <row r="11" spans="1:9" ht="15.75">
      <c r="A11" s="8" t="s">
        <v>17</v>
      </c>
      <c r="B11" s="9" t="s">
        <v>18</v>
      </c>
      <c r="C11" s="50">
        <v>55</v>
      </c>
      <c r="D11" s="84"/>
      <c r="E11" s="84"/>
      <c r="F11" s="84"/>
      <c r="G11" s="85"/>
      <c r="H11" s="85"/>
      <c r="I11" s="86">
        <f t="shared" si="0"/>
        <v>0</v>
      </c>
    </row>
    <row r="12" spans="1:9" ht="15.75">
      <c r="A12" s="8" t="s">
        <v>19</v>
      </c>
      <c r="B12" s="9" t="s">
        <v>105</v>
      </c>
      <c r="C12" s="50">
        <v>15</v>
      </c>
      <c r="D12" s="84"/>
      <c r="E12" s="84"/>
      <c r="F12" s="84"/>
      <c r="G12" s="85"/>
      <c r="H12" s="85"/>
      <c r="I12" s="86">
        <f t="shared" si="0"/>
        <v>0</v>
      </c>
    </row>
    <row r="13" spans="1:9" ht="15.75">
      <c r="A13" s="8" t="s">
        <v>107</v>
      </c>
      <c r="B13" s="9" t="s">
        <v>106</v>
      </c>
      <c r="C13" s="50">
        <v>45</v>
      </c>
      <c r="D13" s="84"/>
      <c r="E13" s="84"/>
      <c r="F13" s="84"/>
      <c r="G13" s="85"/>
      <c r="H13" s="85"/>
      <c r="I13" s="86">
        <f t="shared" si="0"/>
        <v>0</v>
      </c>
    </row>
    <row r="14" spans="1:9" ht="15.75">
      <c r="A14" s="8" t="s">
        <v>108</v>
      </c>
      <c r="B14" s="9" t="s">
        <v>140</v>
      </c>
      <c r="C14" s="50">
        <v>140</v>
      </c>
      <c r="D14" s="84"/>
      <c r="E14" s="84"/>
      <c r="F14" s="84"/>
      <c r="G14" s="85"/>
      <c r="H14" s="85"/>
      <c r="I14" s="86">
        <f t="shared" si="0"/>
        <v>0</v>
      </c>
    </row>
    <row r="15" spans="1:9" ht="15.75">
      <c r="A15" s="8" t="s">
        <v>109</v>
      </c>
      <c r="B15" s="9" t="s">
        <v>20</v>
      </c>
      <c r="C15" s="50">
        <v>1</v>
      </c>
      <c r="D15" s="84"/>
      <c r="E15" s="84"/>
      <c r="F15" s="84"/>
      <c r="G15" s="85"/>
      <c r="H15" s="85"/>
      <c r="I15" s="86">
        <f t="shared" si="0"/>
        <v>0</v>
      </c>
    </row>
    <row r="16" spans="1:9" s="18" customFormat="1" ht="15.75">
      <c r="A16" s="13"/>
      <c r="B16" s="14" t="s">
        <v>21</v>
      </c>
      <c r="C16" s="16"/>
      <c r="D16" s="87">
        <f>SUMPRODUCT(D9:D15,C9:C15)*1.276197742</f>
        <v>0</v>
      </c>
      <c r="E16" s="87">
        <f>SUMPRODUCT(E9:E15,C9:C15)*1.276197742</f>
        <v>0</v>
      </c>
      <c r="F16" s="87">
        <f>SUM(F9:F15)</f>
        <v>0</v>
      </c>
      <c r="G16" s="87">
        <f>SUMPRODUCT(G9:G15,F9:F15)</f>
        <v>0</v>
      </c>
      <c r="H16" s="87">
        <f>SUMPRODUCT(H9:H15,F9:F15)</f>
        <v>0</v>
      </c>
      <c r="I16" s="88">
        <f>H16+G16</f>
        <v>0</v>
      </c>
    </row>
    <row r="17" spans="1:9" ht="15.75">
      <c r="A17" s="8"/>
      <c r="B17" s="27"/>
      <c r="C17" s="16"/>
      <c r="D17" s="84"/>
      <c r="E17" s="84"/>
      <c r="F17" s="84"/>
      <c r="G17" s="84"/>
      <c r="H17" s="84"/>
      <c r="I17" s="86"/>
    </row>
    <row r="18" spans="1:9" ht="15.75">
      <c r="A18" s="13" t="s">
        <v>90</v>
      </c>
      <c r="B18" s="14" t="s">
        <v>24</v>
      </c>
      <c r="C18" s="16"/>
      <c r="D18" s="84"/>
      <c r="E18" s="84"/>
      <c r="F18" s="84"/>
      <c r="G18" s="84"/>
      <c r="H18" s="84"/>
      <c r="I18" s="86"/>
    </row>
    <row r="19" spans="1:9" ht="15.75">
      <c r="A19" s="8" t="s">
        <v>91</v>
      </c>
      <c r="B19" s="9" t="s">
        <v>94</v>
      </c>
      <c r="C19" s="50">
        <v>15</v>
      </c>
      <c r="D19" s="84"/>
      <c r="E19" s="84"/>
      <c r="F19" s="84"/>
      <c r="G19" s="85"/>
      <c r="H19" s="85"/>
      <c r="I19" s="86">
        <f aca="true" t="shared" si="1" ref="I19:I32">H19+G19</f>
        <v>0</v>
      </c>
    </row>
    <row r="20" spans="1:9" ht="15.75">
      <c r="A20" s="8" t="s">
        <v>92</v>
      </c>
      <c r="B20" s="9" t="s">
        <v>126</v>
      </c>
      <c r="C20" s="50">
        <v>145</v>
      </c>
      <c r="D20" s="84"/>
      <c r="E20" s="84"/>
      <c r="F20" s="84"/>
      <c r="G20" s="85"/>
      <c r="H20" s="85"/>
      <c r="I20" s="86">
        <f t="shared" si="1"/>
        <v>0</v>
      </c>
    </row>
    <row r="21" spans="1:9" ht="15.75">
      <c r="A21" s="8" t="s">
        <v>93</v>
      </c>
      <c r="B21" s="142" t="s">
        <v>127</v>
      </c>
      <c r="C21" s="50">
        <v>145</v>
      </c>
      <c r="D21" s="149"/>
      <c r="E21" s="149"/>
      <c r="F21" s="84"/>
      <c r="G21" s="85"/>
      <c r="H21" s="85"/>
      <c r="I21" s="86">
        <f t="shared" si="1"/>
        <v>0</v>
      </c>
    </row>
    <row r="22" spans="1:9" s="18" customFormat="1" ht="15.75">
      <c r="A22" s="13"/>
      <c r="B22" s="14" t="s">
        <v>21</v>
      </c>
      <c r="C22" s="16"/>
      <c r="D22" s="87">
        <f>SUMPRODUCT(D19:D21,C19:C21)*1.197890964</f>
        <v>0</v>
      </c>
      <c r="E22" s="87">
        <f>SUMPRODUCT(E19:E21,C19:C21)*1.197890964</f>
        <v>0</v>
      </c>
      <c r="F22" s="87">
        <f>SUM(F19:F21)</f>
        <v>0</v>
      </c>
      <c r="G22" s="109">
        <f>SUMPRODUCT(G19:G21,F19:F21)</f>
        <v>0</v>
      </c>
      <c r="H22" s="109">
        <f>SUMPRODUCT(H19:H21,F19:F21)</f>
        <v>0</v>
      </c>
      <c r="I22" s="88">
        <f>H22+G22</f>
        <v>0</v>
      </c>
    </row>
    <row r="23" spans="1:9" s="18" customFormat="1" ht="15.75">
      <c r="A23" s="13"/>
      <c r="B23" s="14"/>
      <c r="C23" s="11"/>
      <c r="D23" s="87"/>
      <c r="E23" s="87"/>
      <c r="F23" s="87"/>
      <c r="G23" s="87"/>
      <c r="H23" s="87"/>
      <c r="I23" s="86"/>
    </row>
    <row r="24" spans="1:9" s="18" customFormat="1" ht="15.75">
      <c r="A24" s="13" t="s">
        <v>23</v>
      </c>
      <c r="B24" s="30" t="s">
        <v>30</v>
      </c>
      <c r="C24" s="11"/>
      <c r="D24" s="87"/>
      <c r="E24" s="87"/>
      <c r="F24" s="87"/>
      <c r="G24" s="87"/>
      <c r="H24" s="87"/>
      <c r="I24" s="86"/>
    </row>
    <row r="25" spans="1:9" s="18" customFormat="1" ht="15.75">
      <c r="A25" s="8" t="s">
        <v>151</v>
      </c>
      <c r="B25" s="31" t="s">
        <v>128</v>
      </c>
      <c r="C25" s="50">
        <v>41</v>
      </c>
      <c r="D25" s="84"/>
      <c r="E25" s="84"/>
      <c r="F25" s="84"/>
      <c r="G25" s="85"/>
      <c r="H25" s="85"/>
      <c r="I25" s="86">
        <f t="shared" si="1"/>
        <v>0</v>
      </c>
    </row>
    <row r="26" spans="1:9" s="18" customFormat="1" ht="15.75">
      <c r="A26" s="8" t="s">
        <v>152</v>
      </c>
      <c r="B26" s="170" t="s">
        <v>134</v>
      </c>
      <c r="C26" s="50">
        <v>684</v>
      </c>
      <c r="D26" s="84"/>
      <c r="E26" s="84"/>
      <c r="F26" s="84"/>
      <c r="G26" s="85"/>
      <c r="H26" s="85"/>
      <c r="I26" s="86">
        <f t="shared" si="1"/>
        <v>0</v>
      </c>
    </row>
    <row r="27" spans="1:9" s="18" customFormat="1" ht="15.75">
      <c r="A27" s="8" t="s">
        <v>153</v>
      </c>
      <c r="B27" s="171" t="s">
        <v>34</v>
      </c>
      <c r="C27" s="168">
        <v>684</v>
      </c>
      <c r="D27" s="90"/>
      <c r="E27" s="90"/>
      <c r="F27" s="84"/>
      <c r="G27" s="85"/>
      <c r="H27" s="85"/>
      <c r="I27" s="86">
        <f t="shared" si="1"/>
        <v>0</v>
      </c>
    </row>
    <row r="28" spans="1:9" s="18" customFormat="1" ht="15.75">
      <c r="A28" s="8" t="s">
        <v>154</v>
      </c>
      <c r="B28" s="171" t="s">
        <v>36</v>
      </c>
      <c r="C28" s="33">
        <v>479</v>
      </c>
      <c r="D28" s="90"/>
      <c r="E28" s="90"/>
      <c r="F28" s="84"/>
      <c r="G28" s="85"/>
      <c r="H28" s="85"/>
      <c r="I28" s="86">
        <f t="shared" si="1"/>
        <v>0</v>
      </c>
    </row>
    <row r="29" spans="1:9" s="18" customFormat="1" ht="15.75">
      <c r="A29" s="8" t="s">
        <v>155</v>
      </c>
      <c r="B29" s="153" t="s">
        <v>149</v>
      </c>
      <c r="C29" s="33">
        <v>75</v>
      </c>
      <c r="D29" s="90"/>
      <c r="E29" s="90"/>
      <c r="F29" s="84"/>
      <c r="G29" s="85"/>
      <c r="H29" s="85"/>
      <c r="I29" s="86">
        <f t="shared" si="1"/>
        <v>0</v>
      </c>
    </row>
    <row r="30" spans="1:9" s="18" customFormat="1" ht="15.75">
      <c r="A30" s="8" t="s">
        <v>156</v>
      </c>
      <c r="B30" s="171" t="s">
        <v>147</v>
      </c>
      <c r="C30" s="168">
        <v>75</v>
      </c>
      <c r="D30" s="90"/>
      <c r="E30" s="90"/>
      <c r="F30" s="84"/>
      <c r="G30" s="85"/>
      <c r="H30" s="85"/>
      <c r="I30" s="86">
        <f t="shared" si="1"/>
        <v>0</v>
      </c>
    </row>
    <row r="31" spans="1:9" s="18" customFormat="1" ht="15.75">
      <c r="A31" s="8" t="s">
        <v>157</v>
      </c>
      <c r="B31" s="171" t="s">
        <v>148</v>
      </c>
      <c r="C31" s="33">
        <v>6</v>
      </c>
      <c r="D31" s="90"/>
      <c r="E31" s="90"/>
      <c r="F31" s="84"/>
      <c r="G31" s="85"/>
      <c r="H31" s="85"/>
      <c r="I31" s="86">
        <f t="shared" si="1"/>
        <v>0</v>
      </c>
    </row>
    <row r="32" spans="1:9" s="18" customFormat="1" ht="15.75">
      <c r="A32" s="8" t="s">
        <v>158</v>
      </c>
      <c r="B32" s="171" t="s">
        <v>150</v>
      </c>
      <c r="C32" s="33">
        <v>60</v>
      </c>
      <c r="D32" s="90"/>
      <c r="E32" s="90"/>
      <c r="F32" s="84"/>
      <c r="G32" s="85"/>
      <c r="H32" s="85"/>
      <c r="I32" s="86">
        <f t="shared" si="1"/>
        <v>0</v>
      </c>
    </row>
    <row r="33" spans="1:9" s="18" customFormat="1" ht="15.75">
      <c r="A33" s="13"/>
      <c r="B33" s="14" t="s">
        <v>21</v>
      </c>
      <c r="C33" s="16"/>
      <c r="D33" s="87">
        <f>SUMPRODUCT(D25:D32,C25:C32)*1.3</f>
        <v>0</v>
      </c>
      <c r="E33" s="87">
        <f>SUMPRODUCT(E25:E32,C25:C32)*1.3</f>
        <v>0</v>
      </c>
      <c r="F33" s="87">
        <f>SUM(F25:F32)</f>
        <v>0</v>
      </c>
      <c r="G33" s="87">
        <f>SUMPRODUCT(G25:G32,F25:F32)</f>
        <v>0</v>
      </c>
      <c r="H33" s="87">
        <f>SUMPRODUCT(H25:H32,F25:F32)</f>
        <v>0</v>
      </c>
      <c r="I33" s="88">
        <f>H33+G33</f>
        <v>0</v>
      </c>
    </row>
    <row r="34" spans="1:9" s="18" customFormat="1" ht="15.75">
      <c r="A34" s="13"/>
      <c r="B34" s="14"/>
      <c r="C34" s="16"/>
      <c r="D34" s="87"/>
      <c r="E34" s="87"/>
      <c r="F34" s="87"/>
      <c r="G34" s="87"/>
      <c r="H34" s="87"/>
      <c r="I34" s="86"/>
    </row>
    <row r="35" spans="1:9" s="18" customFormat="1" ht="15.75">
      <c r="A35" s="13" t="s">
        <v>29</v>
      </c>
      <c r="B35" s="14" t="s">
        <v>39</v>
      </c>
      <c r="C35" s="11"/>
      <c r="D35" s="87"/>
      <c r="E35" s="87"/>
      <c r="F35" s="87"/>
      <c r="G35" s="87"/>
      <c r="H35" s="87"/>
      <c r="I35" s="86"/>
    </row>
    <row r="36" spans="1:9" s="18" customFormat="1" ht="15.75">
      <c r="A36" s="8" t="s">
        <v>31</v>
      </c>
      <c r="B36" s="9" t="s">
        <v>41</v>
      </c>
      <c r="C36" s="50">
        <v>30</v>
      </c>
      <c r="D36" s="84"/>
      <c r="E36" s="84"/>
      <c r="F36" s="84"/>
      <c r="G36" s="85"/>
      <c r="H36" s="85"/>
      <c r="I36" s="86">
        <f aca="true" t="shared" si="2" ref="I36:I41">H36+G36</f>
        <v>0</v>
      </c>
    </row>
    <row r="37" spans="1:9" s="18" customFormat="1" ht="15.75">
      <c r="A37" s="8" t="s">
        <v>32</v>
      </c>
      <c r="B37" s="9" t="s">
        <v>43</v>
      </c>
      <c r="C37" s="50">
        <v>30</v>
      </c>
      <c r="D37" s="84"/>
      <c r="E37" s="84"/>
      <c r="F37" s="84"/>
      <c r="G37" s="85"/>
      <c r="H37" s="85"/>
      <c r="I37" s="86">
        <f t="shared" si="2"/>
        <v>0</v>
      </c>
    </row>
    <row r="38" spans="1:9" s="18" customFormat="1" ht="15.75">
      <c r="A38" s="8" t="s">
        <v>33</v>
      </c>
      <c r="B38" s="9" t="s">
        <v>45</v>
      </c>
      <c r="C38" s="50">
        <v>30</v>
      </c>
      <c r="D38" s="84"/>
      <c r="E38" s="84"/>
      <c r="F38" s="84"/>
      <c r="G38" s="85"/>
      <c r="H38" s="85"/>
      <c r="I38" s="86">
        <f t="shared" si="2"/>
        <v>0</v>
      </c>
    </row>
    <row r="39" spans="1:9" s="18" customFormat="1" ht="15.75">
      <c r="A39" s="8" t="s">
        <v>35</v>
      </c>
      <c r="B39" s="34" t="s">
        <v>130</v>
      </c>
      <c r="C39" s="59">
        <v>118</v>
      </c>
      <c r="D39" s="89"/>
      <c r="E39" s="89"/>
      <c r="F39" s="84"/>
      <c r="G39" s="85"/>
      <c r="H39" s="85"/>
      <c r="I39" s="86">
        <f t="shared" si="2"/>
        <v>0</v>
      </c>
    </row>
    <row r="40" spans="1:9" s="18" customFormat="1" ht="15.75">
      <c r="A40" s="8" t="s">
        <v>102</v>
      </c>
      <c r="B40" s="171" t="s">
        <v>159</v>
      </c>
      <c r="C40" s="59">
        <v>170</v>
      </c>
      <c r="D40" s="154"/>
      <c r="E40" s="154"/>
      <c r="F40" s="84"/>
      <c r="G40" s="85"/>
      <c r="H40" s="85"/>
      <c r="I40" s="86">
        <f t="shared" si="2"/>
        <v>0</v>
      </c>
    </row>
    <row r="41" spans="1:9" s="18" customFormat="1" ht="15.75">
      <c r="A41" s="8" t="s">
        <v>103</v>
      </c>
      <c r="B41" s="34" t="s">
        <v>47</v>
      </c>
      <c r="C41" s="59">
        <v>50</v>
      </c>
      <c r="D41" s="89"/>
      <c r="E41" s="89"/>
      <c r="F41" s="84"/>
      <c r="G41" s="85"/>
      <c r="H41" s="85"/>
      <c r="I41" s="86">
        <f t="shared" si="2"/>
        <v>0</v>
      </c>
    </row>
    <row r="42" spans="1:9" s="18" customFormat="1" ht="16.5" thickBot="1">
      <c r="A42" s="158"/>
      <c r="B42" s="159" t="s">
        <v>21</v>
      </c>
      <c r="C42" s="60"/>
      <c r="D42" s="105">
        <f>SUMPRODUCT(D36:D41,C36:C41)*1.3</f>
        <v>0</v>
      </c>
      <c r="E42" s="105">
        <f>SUMPRODUCT(E36:E41,C36:C41)*1.3</f>
        <v>0</v>
      </c>
      <c r="F42" s="105">
        <f>SUM(F36:F41)</f>
        <v>0</v>
      </c>
      <c r="G42" s="105">
        <f>SUMPRODUCT(G36:G41,F36:F41)</f>
        <v>0</v>
      </c>
      <c r="H42" s="105">
        <f>SUMPRODUCT(H36:H41,F36:F41)</f>
        <v>0</v>
      </c>
      <c r="I42" s="106">
        <f>H42+G42</f>
        <v>0</v>
      </c>
    </row>
    <row r="43" spans="1:9" ht="16.5" thickTop="1">
      <c r="A43" s="61" t="s">
        <v>38</v>
      </c>
      <c r="B43" s="62" t="s">
        <v>54</v>
      </c>
      <c r="C43" s="47"/>
      <c r="D43" s="160"/>
      <c r="E43" s="94"/>
      <c r="F43" s="94"/>
      <c r="G43" s="94"/>
      <c r="H43" s="94"/>
      <c r="I43" s="96"/>
    </row>
    <row r="44" spans="1:9" ht="15.75">
      <c r="A44" s="13"/>
      <c r="B44" s="19" t="s">
        <v>55</v>
      </c>
      <c r="C44" s="11"/>
      <c r="D44" s="98"/>
      <c r="E44" s="84"/>
      <c r="F44" s="89"/>
      <c r="G44" s="84"/>
      <c r="H44" s="84"/>
      <c r="I44" s="86"/>
    </row>
    <row r="45" spans="1:9" ht="15.75">
      <c r="A45" s="8" t="s">
        <v>40</v>
      </c>
      <c r="B45" s="27" t="s">
        <v>97</v>
      </c>
      <c r="C45" s="143">
        <v>36</v>
      </c>
      <c r="D45" s="22"/>
      <c r="E45" s="12"/>
      <c r="F45" s="84"/>
      <c r="G45" s="97"/>
      <c r="H45" s="97"/>
      <c r="I45" s="86">
        <f aca="true" t="shared" si="3" ref="I45:I50">H45+G45</f>
        <v>0</v>
      </c>
    </row>
    <row r="46" spans="1:9" ht="15.75">
      <c r="A46" s="8" t="s">
        <v>42</v>
      </c>
      <c r="B46" s="27" t="s">
        <v>98</v>
      </c>
      <c r="C46" s="143">
        <v>12</v>
      </c>
      <c r="D46" s="22"/>
      <c r="E46" s="12"/>
      <c r="F46" s="84"/>
      <c r="G46" s="97"/>
      <c r="H46" s="97"/>
      <c r="I46" s="86">
        <f t="shared" si="3"/>
        <v>0</v>
      </c>
    </row>
    <row r="47" spans="1:9" ht="15.75">
      <c r="A47" s="8" t="s">
        <v>44</v>
      </c>
      <c r="B47" s="27" t="s">
        <v>99</v>
      </c>
      <c r="C47" s="143">
        <v>6</v>
      </c>
      <c r="D47" s="22"/>
      <c r="E47" s="12"/>
      <c r="F47" s="84"/>
      <c r="G47" s="97"/>
      <c r="H47" s="97"/>
      <c r="I47" s="86">
        <f t="shared" si="3"/>
        <v>0</v>
      </c>
    </row>
    <row r="48" spans="1:9" ht="15.75">
      <c r="A48" s="8" t="s">
        <v>46</v>
      </c>
      <c r="B48" s="27" t="s">
        <v>100</v>
      </c>
      <c r="C48" s="143">
        <v>24</v>
      </c>
      <c r="D48" s="22"/>
      <c r="E48" s="12"/>
      <c r="F48" s="84"/>
      <c r="G48" s="97"/>
      <c r="H48" s="97"/>
      <c r="I48" s="86">
        <f t="shared" si="3"/>
        <v>0</v>
      </c>
    </row>
    <row r="49" spans="1:9" ht="15.75">
      <c r="A49" s="8" t="s">
        <v>95</v>
      </c>
      <c r="B49" s="27" t="s">
        <v>101</v>
      </c>
      <c r="C49" s="143">
        <v>6</v>
      </c>
      <c r="D49" s="22"/>
      <c r="E49" s="12"/>
      <c r="F49" s="84"/>
      <c r="G49" s="97"/>
      <c r="H49" s="97"/>
      <c r="I49" s="86">
        <f t="shared" si="3"/>
        <v>0</v>
      </c>
    </row>
    <row r="50" spans="1:9" ht="15.75">
      <c r="A50" s="8" t="s">
        <v>96</v>
      </c>
      <c r="B50" s="51" t="s">
        <v>58</v>
      </c>
      <c r="C50" s="50">
        <v>1</v>
      </c>
      <c r="D50" s="12"/>
      <c r="E50" s="12"/>
      <c r="F50" s="84"/>
      <c r="G50" s="97"/>
      <c r="H50" s="97"/>
      <c r="I50" s="86">
        <f t="shared" si="3"/>
        <v>0</v>
      </c>
    </row>
    <row r="51" spans="1:9" ht="15.75">
      <c r="A51" s="8"/>
      <c r="B51" s="19" t="s">
        <v>59</v>
      </c>
      <c r="C51" s="50"/>
      <c r="D51" s="12"/>
      <c r="E51" s="12"/>
      <c r="F51" s="84"/>
      <c r="G51" s="97"/>
      <c r="H51" s="97"/>
      <c r="I51" s="86"/>
    </row>
    <row r="52" spans="1:9" ht="15.75">
      <c r="A52" s="23" t="s">
        <v>117</v>
      </c>
      <c r="B52" s="155" t="s">
        <v>131</v>
      </c>
      <c r="C52" s="144">
        <v>12</v>
      </c>
      <c r="D52" s="26"/>
      <c r="E52" s="26"/>
      <c r="F52" s="84"/>
      <c r="G52" s="97"/>
      <c r="H52" s="97"/>
      <c r="I52" s="86">
        <f>H52+G52</f>
        <v>0</v>
      </c>
    </row>
    <row r="53" spans="1:9" ht="15.75">
      <c r="A53" s="8" t="s">
        <v>118</v>
      </c>
      <c r="B53" s="180" t="s">
        <v>133</v>
      </c>
      <c r="C53" s="152">
        <v>24</v>
      </c>
      <c r="D53" s="12"/>
      <c r="E53" s="12"/>
      <c r="F53" s="84"/>
      <c r="G53" s="97"/>
      <c r="H53" s="97"/>
      <c r="I53" s="86">
        <f>H53+G53</f>
        <v>0</v>
      </c>
    </row>
    <row r="54" spans="1:9" ht="15.75">
      <c r="A54" s="8" t="s">
        <v>119</v>
      </c>
      <c r="B54" s="180" t="s">
        <v>132</v>
      </c>
      <c r="C54" s="152">
        <v>24</v>
      </c>
      <c r="D54" s="12"/>
      <c r="E54" s="12"/>
      <c r="F54" s="84"/>
      <c r="G54" s="97"/>
      <c r="H54" s="97"/>
      <c r="I54" s="86">
        <f>H54+G54</f>
        <v>0</v>
      </c>
    </row>
    <row r="55" spans="1:9" ht="15.75">
      <c r="A55" s="8" t="s">
        <v>120</v>
      </c>
      <c r="B55" s="9" t="s">
        <v>60</v>
      </c>
      <c r="C55" s="11">
        <v>1</v>
      </c>
      <c r="D55" s="12"/>
      <c r="E55" s="12"/>
      <c r="F55" s="84"/>
      <c r="G55" s="97"/>
      <c r="H55" s="97"/>
      <c r="I55" s="86">
        <f>H55+G55</f>
        <v>0</v>
      </c>
    </row>
    <row r="56" spans="1:9" ht="15.75">
      <c r="A56" s="8"/>
      <c r="B56" s="52" t="s">
        <v>61</v>
      </c>
      <c r="C56" s="11"/>
      <c r="D56" s="12"/>
      <c r="E56" s="12"/>
      <c r="F56" s="84"/>
      <c r="G56" s="97"/>
      <c r="H56" s="97"/>
      <c r="I56" s="86"/>
    </row>
    <row r="57" spans="1:9" ht="15.75">
      <c r="A57" s="8" t="s">
        <v>121</v>
      </c>
      <c r="B57" s="20" t="s">
        <v>62</v>
      </c>
      <c r="C57" s="11">
        <v>12</v>
      </c>
      <c r="D57" s="12"/>
      <c r="E57" s="12"/>
      <c r="F57" s="84"/>
      <c r="G57" s="97"/>
      <c r="H57" s="97"/>
      <c r="I57" s="86">
        <f>H57+G57</f>
        <v>0</v>
      </c>
    </row>
    <row r="58" spans="1:9" ht="15.75">
      <c r="A58" s="8" t="s">
        <v>122</v>
      </c>
      <c r="B58" s="20" t="s">
        <v>63</v>
      </c>
      <c r="C58" s="11">
        <v>6</v>
      </c>
      <c r="D58" s="12"/>
      <c r="E58" s="12"/>
      <c r="F58" s="84"/>
      <c r="G58" s="97"/>
      <c r="H58" s="97"/>
      <c r="I58" s="86">
        <f>H58+G58</f>
        <v>0</v>
      </c>
    </row>
    <row r="59" spans="1:9" ht="15.75">
      <c r="A59" s="8" t="s">
        <v>123</v>
      </c>
      <c r="B59" s="128" t="s">
        <v>104</v>
      </c>
      <c r="C59" s="143">
        <v>1</v>
      </c>
      <c r="D59" s="12"/>
      <c r="E59" s="12"/>
      <c r="F59" s="84"/>
      <c r="G59" s="97"/>
      <c r="H59" s="97"/>
      <c r="I59" s="86">
        <f>H59+G59</f>
        <v>0</v>
      </c>
    </row>
    <row r="60" spans="1:9" s="18" customFormat="1" ht="15.75">
      <c r="A60" s="13"/>
      <c r="B60" s="14" t="s">
        <v>21</v>
      </c>
      <c r="C60" s="16"/>
      <c r="D60" s="103">
        <f>SUMPRODUCT(D45:D59,C45:C59)*1.25</f>
        <v>0</v>
      </c>
      <c r="E60" s="101">
        <f>SUMPRODUCT(E45:E59,C45:C59)*1.25</f>
        <v>0</v>
      </c>
      <c r="F60" s="101">
        <f>SUM(F45:F59)</f>
        <v>0</v>
      </c>
      <c r="G60" s="87">
        <f>SUMPRODUCT(G45:G59,F45:F59)</f>
        <v>0</v>
      </c>
      <c r="H60" s="87">
        <f>SUMPRODUCT(H45:H59,F45:F59)</f>
        <v>0</v>
      </c>
      <c r="I60" s="88">
        <f>H60+G60</f>
        <v>0</v>
      </c>
    </row>
    <row r="61" spans="1:9" ht="15.75">
      <c r="A61" s="23"/>
      <c r="B61" s="34"/>
      <c r="C61" s="16"/>
      <c r="D61" s="100"/>
      <c r="E61" s="89"/>
      <c r="F61" s="89"/>
      <c r="G61" s="89"/>
      <c r="H61" s="89"/>
      <c r="I61" s="102"/>
    </row>
    <row r="62" spans="1:9" ht="15.75">
      <c r="A62" s="36" t="s">
        <v>48</v>
      </c>
      <c r="B62" s="49" t="s">
        <v>71</v>
      </c>
      <c r="C62" s="25"/>
      <c r="D62" s="100"/>
      <c r="E62" s="89"/>
      <c r="F62" s="84"/>
      <c r="G62" s="84"/>
      <c r="H62" s="84"/>
      <c r="I62" s="86"/>
    </row>
    <row r="63" spans="1:9" ht="15.75">
      <c r="A63" s="23"/>
      <c r="B63" s="49" t="s">
        <v>72</v>
      </c>
      <c r="C63" s="25"/>
      <c r="D63" s="89"/>
      <c r="E63" s="89"/>
      <c r="F63" s="84"/>
      <c r="G63" s="97"/>
      <c r="H63" s="97"/>
      <c r="I63" s="86"/>
    </row>
    <row r="64" spans="1:9" ht="15.75">
      <c r="A64" s="23" t="s">
        <v>49</v>
      </c>
      <c r="B64" s="34" t="s">
        <v>110</v>
      </c>
      <c r="C64" s="25">
        <v>7</v>
      </c>
      <c r="D64" s="89"/>
      <c r="E64" s="89"/>
      <c r="F64" s="84"/>
      <c r="G64" s="97"/>
      <c r="H64" s="97"/>
      <c r="I64" s="86">
        <f>H64+G64</f>
        <v>0</v>
      </c>
    </row>
    <row r="65" spans="1:9" ht="15.75">
      <c r="A65" s="23"/>
      <c r="B65" s="49" t="s">
        <v>73</v>
      </c>
      <c r="C65" s="25"/>
      <c r="D65" s="89"/>
      <c r="E65" s="89"/>
      <c r="F65" s="84"/>
      <c r="G65" s="97"/>
      <c r="H65" s="97"/>
      <c r="I65" s="86"/>
    </row>
    <row r="66" spans="1:9" ht="15.75">
      <c r="A66" s="23" t="s">
        <v>50</v>
      </c>
      <c r="B66" s="34" t="s">
        <v>141</v>
      </c>
      <c r="C66" s="25">
        <v>26</v>
      </c>
      <c r="D66" s="89"/>
      <c r="E66" s="89"/>
      <c r="F66" s="84"/>
      <c r="G66" s="85"/>
      <c r="H66" s="97"/>
      <c r="I66" s="86">
        <f>H66+G66</f>
        <v>0</v>
      </c>
    </row>
    <row r="67" spans="1:9" ht="15.75">
      <c r="A67" s="23" t="s">
        <v>51</v>
      </c>
      <c r="B67" s="9" t="s">
        <v>142</v>
      </c>
      <c r="C67" s="11">
        <v>8</v>
      </c>
      <c r="D67" s="84"/>
      <c r="E67" s="84"/>
      <c r="F67" s="84"/>
      <c r="G67" s="85"/>
      <c r="H67" s="97"/>
      <c r="I67" s="86">
        <f>H67+G67</f>
        <v>0</v>
      </c>
    </row>
    <row r="68" spans="1:9" ht="15.75">
      <c r="A68" s="23" t="s">
        <v>52</v>
      </c>
      <c r="B68" s="9" t="s">
        <v>143</v>
      </c>
      <c r="C68" s="11">
        <v>12</v>
      </c>
      <c r="D68" s="84"/>
      <c r="E68" s="84"/>
      <c r="F68" s="84"/>
      <c r="G68" s="85"/>
      <c r="H68" s="97"/>
      <c r="I68" s="86">
        <f>H68+G68</f>
        <v>0</v>
      </c>
    </row>
    <row r="69" spans="1:9" ht="15.75">
      <c r="A69" s="64"/>
      <c r="B69" s="52" t="s">
        <v>21</v>
      </c>
      <c r="C69" s="16"/>
      <c r="D69" s="87">
        <f>SUMPRODUCT(D63:D68,C63:C68)*1.175</f>
        <v>0</v>
      </c>
      <c r="E69" s="87">
        <f>SUMPRODUCT(E63:E68,C63:C68)*1.175</f>
        <v>0</v>
      </c>
      <c r="F69" s="87">
        <f>SUM(F64:F68)</f>
        <v>0</v>
      </c>
      <c r="G69" s="87">
        <f>SUMPRODUCT(G63:G68,F63:F68)</f>
        <v>0</v>
      </c>
      <c r="H69" s="87">
        <f>SUMPRODUCT(H63:H68,F63:F68)</f>
        <v>0</v>
      </c>
      <c r="I69" s="88">
        <f>H69+G69</f>
        <v>0</v>
      </c>
    </row>
    <row r="70" spans="1:9" ht="15.75">
      <c r="A70" s="13"/>
      <c r="B70" s="14"/>
      <c r="C70" s="11"/>
      <c r="D70" s="84"/>
      <c r="E70" s="84"/>
      <c r="F70" s="84"/>
      <c r="G70" s="84"/>
      <c r="H70" s="84"/>
      <c r="I70" s="86"/>
    </row>
    <row r="71" spans="1:9" ht="15.75">
      <c r="A71" s="2" t="s">
        <v>53</v>
      </c>
      <c r="B71" s="3" t="s">
        <v>135</v>
      </c>
      <c r="C71" s="58"/>
      <c r="D71" s="84"/>
      <c r="E71" s="84"/>
      <c r="F71" s="84"/>
      <c r="G71" s="84"/>
      <c r="H71" s="84"/>
      <c r="I71" s="86"/>
    </row>
    <row r="72" spans="1:9" ht="15.75">
      <c r="A72" s="135" t="s">
        <v>56</v>
      </c>
      <c r="B72" s="136" t="s">
        <v>145</v>
      </c>
      <c r="C72" s="138">
        <v>1</v>
      </c>
      <c r="D72" s="149"/>
      <c r="E72" s="149"/>
      <c r="F72" s="84"/>
      <c r="G72" s="85"/>
      <c r="H72" s="85"/>
      <c r="I72" s="86">
        <f>H72+G72</f>
        <v>0</v>
      </c>
    </row>
    <row r="73" spans="1:9" ht="15.75">
      <c r="A73" s="135" t="s">
        <v>57</v>
      </c>
      <c r="B73" s="136" t="s">
        <v>144</v>
      </c>
      <c r="C73" s="138">
        <v>6</v>
      </c>
      <c r="D73" s="149"/>
      <c r="E73" s="149"/>
      <c r="F73" s="84"/>
      <c r="G73" s="85"/>
      <c r="H73" s="85"/>
      <c r="I73" s="86">
        <f>H73+G73</f>
        <v>0</v>
      </c>
    </row>
    <row r="74" spans="1:9" ht="15.75">
      <c r="A74" s="135" t="s">
        <v>164</v>
      </c>
      <c r="B74" s="153" t="s">
        <v>136</v>
      </c>
      <c r="C74" s="138">
        <v>13</v>
      </c>
      <c r="D74" s="149"/>
      <c r="E74" s="149"/>
      <c r="F74" s="84"/>
      <c r="G74" s="85"/>
      <c r="H74" s="85"/>
      <c r="I74" s="86"/>
    </row>
    <row r="75" spans="1:9" s="18" customFormat="1" ht="15.75">
      <c r="A75" s="107"/>
      <c r="B75" s="52" t="s">
        <v>21</v>
      </c>
      <c r="C75" s="16"/>
      <c r="D75" s="87">
        <f>SUMPRODUCT(D72:D74,C72:C74)*1.3</f>
        <v>0</v>
      </c>
      <c r="E75" s="87">
        <f>SUMPRODUCT(E72:E74,C72:C74)*1.3</f>
        <v>0</v>
      </c>
      <c r="F75" s="87">
        <f>SUM(F72:F74)</f>
        <v>0</v>
      </c>
      <c r="G75" s="87">
        <f>SUMPRODUCT(G72:G74,F72:F74)</f>
        <v>0</v>
      </c>
      <c r="H75" s="87">
        <f>SUMPRODUCT(H72:H74,F72:F74)</f>
        <v>0</v>
      </c>
      <c r="I75" s="88">
        <f>H75+G75</f>
        <v>0</v>
      </c>
    </row>
    <row r="76" spans="1:9" ht="15.75">
      <c r="A76" s="2"/>
      <c r="B76" s="57"/>
      <c r="C76" s="58"/>
      <c r="D76" s="108"/>
      <c r="E76" s="109"/>
      <c r="F76" s="108"/>
      <c r="G76" s="108"/>
      <c r="H76" s="108"/>
      <c r="I76" s="110"/>
    </row>
    <row r="77" spans="1:9" ht="15.75">
      <c r="A77" s="2" t="s">
        <v>64</v>
      </c>
      <c r="B77" s="147" t="s">
        <v>74</v>
      </c>
      <c r="C77" s="11"/>
      <c r="D77" s="84"/>
      <c r="E77" s="84"/>
      <c r="F77" s="84"/>
      <c r="G77" s="84"/>
      <c r="H77" s="84"/>
      <c r="I77" s="86"/>
    </row>
    <row r="78" spans="1:9" ht="15.75">
      <c r="A78" s="8" t="s">
        <v>65</v>
      </c>
      <c r="B78" s="9" t="s">
        <v>75</v>
      </c>
      <c r="C78" s="11">
        <v>2135</v>
      </c>
      <c r="D78" s="84"/>
      <c r="E78" s="84"/>
      <c r="F78" s="84"/>
      <c r="G78" s="85"/>
      <c r="H78" s="85"/>
      <c r="I78" s="86">
        <f aca="true" t="shared" si="4" ref="I78:I83">H78+G78</f>
        <v>0</v>
      </c>
    </row>
    <row r="79" spans="1:9" ht="15.75">
      <c r="A79" s="8" t="s">
        <v>66</v>
      </c>
      <c r="B79" s="9" t="s">
        <v>125</v>
      </c>
      <c r="C79" s="11">
        <v>2135</v>
      </c>
      <c r="D79" s="84"/>
      <c r="E79" s="99"/>
      <c r="F79" s="84"/>
      <c r="G79" s="85"/>
      <c r="H79" s="85"/>
      <c r="I79" s="86">
        <f t="shared" si="4"/>
        <v>0</v>
      </c>
    </row>
    <row r="80" spans="1:9" ht="15.75">
      <c r="A80" s="8" t="s">
        <v>67</v>
      </c>
      <c r="B80" s="9" t="s">
        <v>76</v>
      </c>
      <c r="C80" s="11">
        <v>2135</v>
      </c>
      <c r="D80" s="84"/>
      <c r="E80" s="111"/>
      <c r="F80" s="84"/>
      <c r="G80" s="85"/>
      <c r="H80" s="85"/>
      <c r="I80" s="86">
        <f t="shared" si="4"/>
        <v>0</v>
      </c>
    </row>
    <row r="81" spans="1:9" ht="15.75">
      <c r="A81" s="8" t="s">
        <v>68</v>
      </c>
      <c r="B81" s="9" t="s">
        <v>77</v>
      </c>
      <c r="C81" s="11">
        <v>45</v>
      </c>
      <c r="D81" s="84"/>
      <c r="E81" s="84"/>
      <c r="F81" s="84"/>
      <c r="G81" s="85"/>
      <c r="H81" s="85"/>
      <c r="I81" s="86">
        <f t="shared" si="4"/>
        <v>0</v>
      </c>
    </row>
    <row r="82" spans="1:9" ht="15.75">
      <c r="A82" s="8" t="s">
        <v>69</v>
      </c>
      <c r="B82" s="9" t="s">
        <v>78</v>
      </c>
      <c r="C82" s="11">
        <v>1</v>
      </c>
      <c r="D82" s="84"/>
      <c r="E82" s="84"/>
      <c r="F82" s="84"/>
      <c r="G82" s="85"/>
      <c r="H82" s="85"/>
      <c r="I82" s="86">
        <f t="shared" si="4"/>
        <v>0</v>
      </c>
    </row>
    <row r="83" spans="1:9" s="18" customFormat="1" ht="15.75">
      <c r="A83" s="13"/>
      <c r="B83" s="14" t="s">
        <v>21</v>
      </c>
      <c r="C83" s="16"/>
      <c r="D83" s="87">
        <f>SUMPRODUCT(D78:D82,C78:C82)*1.3</f>
        <v>0</v>
      </c>
      <c r="E83" s="87">
        <f>SUMPRODUCT(E78:E82,C78:C82)*1.3</f>
        <v>0</v>
      </c>
      <c r="F83" s="87">
        <f>SUM(F78:F82)</f>
        <v>0</v>
      </c>
      <c r="G83" s="87">
        <f>SUMPRODUCT(G78:G82,F78:F82)</f>
        <v>0</v>
      </c>
      <c r="H83" s="87">
        <f>SUMPRODUCT(H78:H82,F78:F82)</f>
        <v>0</v>
      </c>
      <c r="I83" s="88">
        <f t="shared" si="4"/>
        <v>0</v>
      </c>
    </row>
    <row r="84" spans="1:9" ht="16.5" thickBot="1">
      <c r="A84" s="104"/>
      <c r="B84" s="43"/>
      <c r="C84" s="44"/>
      <c r="D84" s="91"/>
      <c r="E84" s="91"/>
      <c r="F84" s="91"/>
      <c r="G84" s="91"/>
      <c r="H84" s="91"/>
      <c r="I84" s="93"/>
    </row>
    <row r="85" spans="1:9" ht="16.5" thickTop="1">
      <c r="A85" s="61" t="s">
        <v>70</v>
      </c>
      <c r="B85" s="62" t="s">
        <v>79</v>
      </c>
      <c r="C85" s="47"/>
      <c r="D85" s="94"/>
      <c r="E85" s="94"/>
      <c r="F85" s="94"/>
      <c r="G85" s="94"/>
      <c r="H85" s="94"/>
      <c r="I85" s="96"/>
    </row>
    <row r="86" spans="1:9" ht="15.75">
      <c r="A86" s="8" t="s">
        <v>112</v>
      </c>
      <c r="B86" s="9" t="s">
        <v>80</v>
      </c>
      <c r="C86" s="11">
        <v>20</v>
      </c>
      <c r="D86" s="84"/>
      <c r="E86" s="84"/>
      <c r="F86" s="84"/>
      <c r="G86" s="85"/>
      <c r="H86" s="85"/>
      <c r="I86" s="86">
        <f aca="true" t="shared" si="5" ref="I86:I91">H86+G86</f>
        <v>0</v>
      </c>
    </row>
    <row r="87" spans="1:9" ht="15.75">
      <c r="A87" s="8" t="s">
        <v>113</v>
      </c>
      <c r="B87" s="136" t="s">
        <v>111</v>
      </c>
      <c r="C87" s="11">
        <v>130</v>
      </c>
      <c r="D87" s="149"/>
      <c r="E87" s="149"/>
      <c r="F87" s="84"/>
      <c r="G87" s="85"/>
      <c r="H87" s="85"/>
      <c r="I87" s="86">
        <f t="shared" si="5"/>
        <v>0</v>
      </c>
    </row>
    <row r="88" spans="1:9" ht="15.75">
      <c r="A88" s="8" t="s">
        <v>114</v>
      </c>
      <c r="B88" s="65" t="s">
        <v>146</v>
      </c>
      <c r="C88" s="11">
        <v>2</v>
      </c>
      <c r="D88" s="84"/>
      <c r="E88" s="84"/>
      <c r="F88" s="84"/>
      <c r="G88" s="85"/>
      <c r="H88" s="85"/>
      <c r="I88" s="86">
        <f t="shared" si="5"/>
        <v>0</v>
      </c>
    </row>
    <row r="89" spans="1:9" ht="15.75">
      <c r="A89" s="8" t="s">
        <v>115</v>
      </c>
      <c r="B89" s="65" t="s">
        <v>116</v>
      </c>
      <c r="C89" s="11">
        <v>12</v>
      </c>
      <c r="D89" s="84"/>
      <c r="E89" s="84"/>
      <c r="F89" s="84"/>
      <c r="G89" s="85"/>
      <c r="H89" s="85"/>
      <c r="I89" s="86">
        <f t="shared" si="5"/>
        <v>0</v>
      </c>
    </row>
    <row r="90" spans="1:9" ht="15.75">
      <c r="A90" s="8" t="s">
        <v>124</v>
      </c>
      <c r="B90" s="9" t="s">
        <v>81</v>
      </c>
      <c r="C90" s="11">
        <v>1</v>
      </c>
      <c r="D90" s="84"/>
      <c r="E90" s="84"/>
      <c r="F90" s="84"/>
      <c r="G90" s="85"/>
      <c r="H90" s="85"/>
      <c r="I90" s="86">
        <f t="shared" si="5"/>
        <v>0</v>
      </c>
    </row>
    <row r="91" spans="1:9" s="18" customFormat="1" ht="15.75">
      <c r="A91" s="13"/>
      <c r="B91" s="14" t="s">
        <v>21</v>
      </c>
      <c r="C91" s="14"/>
      <c r="D91" s="87">
        <f>SUMPRODUCT(D86:D90,C86:C90)*1.248051247</f>
        <v>0</v>
      </c>
      <c r="E91" s="87">
        <f>SUMPRODUCT(E86:E90,C86:C90)*1.248051247</f>
        <v>0</v>
      </c>
      <c r="F91" s="87">
        <f>SUM(F86:F90)</f>
        <v>0</v>
      </c>
      <c r="G91" s="87">
        <f>SUMPRODUCT(G86:G90,F86:F90)</f>
        <v>0</v>
      </c>
      <c r="H91" s="87">
        <f>SUMPRODUCT(H86:H90,F86:F90)</f>
        <v>0</v>
      </c>
      <c r="I91" s="88">
        <f t="shared" si="5"/>
        <v>0</v>
      </c>
    </row>
    <row r="92" spans="1:9" ht="16.5" thickBot="1">
      <c r="A92" s="66"/>
      <c r="B92" s="34"/>
      <c r="C92" s="34"/>
      <c r="D92" s="89"/>
      <c r="E92" s="89"/>
      <c r="F92" s="89"/>
      <c r="G92" s="89"/>
      <c r="H92" s="89"/>
      <c r="I92" s="102"/>
    </row>
    <row r="93" spans="1:9" s="18" customFormat="1" ht="17.25" thickBot="1" thickTop="1">
      <c r="A93" s="67"/>
      <c r="B93" s="68" t="s">
        <v>8</v>
      </c>
      <c r="C93" s="68"/>
      <c r="D93" s="112">
        <f>D91+D83+D75+D69+D60+D42+D33+D22+D16</f>
        <v>0</v>
      </c>
      <c r="E93" s="112">
        <f>E91+E83+E75+E69+E60+E42+E33+E22+E16</f>
        <v>0</v>
      </c>
      <c r="F93" s="112">
        <f>F91+F83+F75+F69+F60+F42+F33+F22+F16</f>
        <v>0</v>
      </c>
      <c r="G93" s="112">
        <f>G91+G83+G75+G69+G60+G42+G33+G22+G16</f>
        <v>0</v>
      </c>
      <c r="H93" s="112">
        <f>H91+H83+H75+H69+H60+H42+H33+H22+H16</f>
        <v>0</v>
      </c>
      <c r="I93" s="112">
        <f>H93+G93</f>
        <v>0</v>
      </c>
    </row>
    <row r="94" spans="1:9" ht="17.25" thickBot="1" thickTop="1">
      <c r="A94" s="70"/>
      <c r="B94" s="71"/>
      <c r="C94" s="71"/>
      <c r="D94" s="113" t="e">
        <f>D93/F93</f>
        <v>#DIV/0!</v>
      </c>
      <c r="E94" s="113" t="e">
        <f>E93/F93</f>
        <v>#DIV/0!</v>
      </c>
      <c r="F94" s="114" t="e">
        <f>E94+D94</f>
        <v>#DIV/0!</v>
      </c>
      <c r="G94" s="113" t="e">
        <f>G93/F93</f>
        <v>#DIV/0!</v>
      </c>
      <c r="H94" s="113" t="e">
        <f>H93/F93</f>
        <v>#DIV/0!</v>
      </c>
      <c r="I94" s="114" t="e">
        <f>H94+G94</f>
        <v>#DIV/0!</v>
      </c>
    </row>
    <row r="95" spans="1:9" ht="16.5" thickTop="1">
      <c r="A95" s="73"/>
      <c r="B95" s="74"/>
      <c r="C95" s="74"/>
      <c r="D95" s="115"/>
      <c r="E95" s="115"/>
      <c r="F95" s="115"/>
      <c r="G95" s="116" t="s">
        <v>83</v>
      </c>
      <c r="H95" s="116" t="s">
        <v>84</v>
      </c>
      <c r="I95" s="117"/>
    </row>
  </sheetData>
  <sheetProtection/>
  <mergeCells count="6">
    <mergeCell ref="A1:I1"/>
    <mergeCell ref="A2:I2"/>
    <mergeCell ref="A3:I3"/>
    <mergeCell ref="G6:H6"/>
    <mergeCell ref="A5:I5"/>
    <mergeCell ref="A4:J4"/>
  </mergeCells>
  <printOptions horizontalCentered="1"/>
  <pageMargins left="0" right="0" top="0.7874015748031497" bottom="0" header="0.7874015748031497" footer="0.5118110236220472"/>
  <pageSetup horizontalDpi="300" verticalDpi="300" orientation="landscape" scale="75" r:id="rId1"/>
  <rowBreaks count="2" manualBreakCount="2">
    <brk id="42" max="8" man="1"/>
    <brk id="8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engenhariap054772</dc:creator>
  <cp:keywords/>
  <dc:description/>
  <cp:lastModifiedBy>engenhariap054772</cp:lastModifiedBy>
  <cp:lastPrinted>2010-11-26T21:30:23Z</cp:lastPrinted>
  <dcterms:created xsi:type="dcterms:W3CDTF">2009-11-27T16:09:09Z</dcterms:created>
  <dcterms:modified xsi:type="dcterms:W3CDTF">2010-12-09T17:07:30Z</dcterms:modified>
  <cp:category/>
  <cp:version/>
  <cp:contentType/>
  <cp:contentStatus/>
</cp:coreProperties>
</file>