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426" yWindow="4440" windowWidth="15420" windowHeight="4170" activeTab="0"/>
  </bookViews>
  <sheets>
    <sheet name="Plan. Elet.ICT" sheetId="1" r:id="rId1"/>
    <sheet name="Crong.Elet.ICT" sheetId="2" r:id="rId2"/>
  </sheets>
  <definedNames>
    <definedName name="_xlnm.Print_Area" localSheetId="1">'Crong.Elet.ICT'!$A$1:$J$162</definedName>
    <definedName name="_xlnm.Print_Area" localSheetId="0">'Plan. Elet.ICT'!$A$1:$K$153</definedName>
    <definedName name="_xlnm.Print_Titles" localSheetId="1">'Crong.Elet.ICT'!$6:$7</definedName>
    <definedName name="_xlnm.Print_Titles" localSheetId="0">'Plan. Elet.ICT'!$6:$6</definedName>
  </definedNames>
  <calcPr fullCalcOnLoad="1"/>
</workbook>
</file>

<file path=xl/sharedStrings.xml><?xml version="1.0" encoding="utf-8"?>
<sst xmlns="http://schemas.openxmlformats.org/spreadsheetml/2006/main" count="573" uniqueCount="283">
  <si>
    <t>1.5</t>
  </si>
  <si>
    <t>1.6</t>
  </si>
  <si>
    <t>ITEM</t>
  </si>
  <si>
    <t>DESCRIÇÃO</t>
  </si>
  <si>
    <t>UNID</t>
  </si>
  <si>
    <t>QUANT.</t>
  </si>
  <si>
    <t>1.0</t>
  </si>
  <si>
    <t xml:space="preserve"> </t>
  </si>
  <si>
    <t>1.1</t>
  </si>
  <si>
    <t>1.2</t>
  </si>
  <si>
    <t>1.3</t>
  </si>
  <si>
    <t>1.4</t>
  </si>
  <si>
    <t>Subtotal</t>
  </si>
  <si>
    <t>m</t>
  </si>
  <si>
    <t>TOTAL GERAL</t>
  </si>
  <si>
    <t>TOTAL</t>
  </si>
  <si>
    <t>MÊS</t>
  </si>
  <si>
    <t>1º MÊS</t>
  </si>
  <si>
    <t>MATERIAL</t>
  </si>
  <si>
    <t>MDO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</si>
  <si>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</si>
  <si>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</si>
  <si>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</si>
  <si>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</si>
  <si>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</si>
  <si>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</si>
  <si>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</si>
  <si>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</si>
  <si>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</si>
  <si>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</si>
  <si>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</si>
  <si>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</si>
  <si>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</si>
  <si>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</si>
  <si>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</si>
  <si>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</si>
  <si>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</si>
  <si>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</si>
  <si>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</si>
  <si>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</si>
  <si>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</si>
  <si>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</si>
  <si>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</si>
  <si>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</si>
  <si>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</si>
  <si>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</si>
  <si>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</si>
  <si>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</si>
  <si>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</si>
  <si>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</si>
  <si>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</si>
  <si>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</si>
  <si>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</si>
  <si>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</si>
  <si>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</si>
  <si>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</si>
  <si>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</si>
  <si>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</si>
  <si>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</si>
  <si>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</si>
  <si>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</si>
  <si>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</si>
  <si>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</si>
  <si>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</si>
  <si>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</si>
  <si>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</si>
  <si>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</si>
  <si>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</si>
  <si>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</si>
  <si>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</si>
  <si>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unid.</t>
  </si>
  <si>
    <t>INSTALAÇÕES ELÉTRICAS</t>
  </si>
  <si>
    <t>1.57</t>
  </si>
  <si>
    <t>1.58</t>
  </si>
  <si>
    <t>1.59</t>
  </si>
  <si>
    <t>1.60</t>
  </si>
  <si>
    <t>1.61</t>
  </si>
  <si>
    <t>1.62</t>
  </si>
  <si>
    <t>1.63</t>
  </si>
  <si>
    <t>1.64</t>
  </si>
  <si>
    <t>BDI</t>
  </si>
  <si>
    <t>TOTAL C/ BDI</t>
  </si>
  <si>
    <t xml:space="preserve">Cabo UTP Cat6 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</si>
  <si>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</si>
  <si>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</si>
  <si>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</si>
  <si>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</si>
  <si>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</si>
  <si>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</si>
  <si>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</si>
  <si>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</si>
  <si>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</si>
  <si>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</si>
  <si>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</si>
  <si>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</si>
  <si>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</si>
  <si>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</si>
  <si>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</si>
  <si>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</si>
  <si>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</si>
  <si>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</si>
  <si>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</si>
  <si>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</si>
  <si>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</si>
  <si>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</si>
  <si>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</si>
  <si>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</si>
  <si>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</si>
  <si>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</si>
  <si>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</si>
  <si>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</si>
  <si>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</si>
  <si>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</si>
  <si>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</si>
  <si>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</si>
  <si>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</si>
  <si>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</si>
  <si>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Arruela de pressão galvan. 1/4"</t>
  </si>
  <si>
    <t>Arruela lisa galvan. 1/4"</t>
  </si>
  <si>
    <t>Arruela lisa galvan. 3/8"</t>
  </si>
  <si>
    <t>Gancho longo p/ perfilado 150mm</t>
  </si>
  <si>
    <t>Junção "T" para perfilado 38x38mm</t>
  </si>
  <si>
    <t>Junção "X" para perfilado 38x38mm</t>
  </si>
  <si>
    <t>Junção Interna "I" para perfilado 38x38mm</t>
  </si>
  <si>
    <t>Luminária sobrepor p/ fluoresc. tubular de auto rendimento 2x32 W</t>
  </si>
  <si>
    <t>Parafuso fenda galvan. cab. panela 4,8x45mm autoatarrachante</t>
  </si>
  <si>
    <t>Parafuso galvan. cab. sext. 3/8"x2.1/2" rosca soberba</t>
  </si>
  <si>
    <t>Parafuso galvan. cab. sext. 3/8"x2.1/2" rosca total WW</t>
  </si>
  <si>
    <t>Parafuso galvan. cabeça lentilha 1/4"x5/8" máquina rosca total</t>
  </si>
  <si>
    <t>Porca sextavada galvan. 1/4"</t>
  </si>
  <si>
    <t>Porca sextavada galvan. 3/8"</t>
  </si>
  <si>
    <t>Interruptor 1 tecla simples</t>
  </si>
  <si>
    <t>Bucha de nylon S8</t>
  </si>
  <si>
    <t>Parafuso Cabeça Lentilha, porca e arruelas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</si>
  <si>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</si>
  <si>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</si>
  <si>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</si>
  <si>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</si>
  <si>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</si>
  <si>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</si>
  <si>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</si>
  <si>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</si>
  <si>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</si>
  <si>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</si>
  <si>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</si>
  <si>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</si>
  <si>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</si>
  <si>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</si>
  <si>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</si>
  <si>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</si>
  <si>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</si>
  <si>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</si>
  <si>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</si>
  <si>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</si>
  <si>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</si>
  <si>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</si>
  <si>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</si>
  <si>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</si>
  <si>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</si>
  <si>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</si>
  <si>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</si>
  <si>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2º MÊS</t>
  </si>
  <si>
    <t>Instalações Elétricas</t>
  </si>
  <si>
    <t>Interruptor 3 teclas simples</t>
  </si>
  <si>
    <t>1.126</t>
  </si>
  <si>
    <t>1.127</t>
  </si>
  <si>
    <t>1.129</t>
  </si>
  <si>
    <t>1.130</t>
  </si>
  <si>
    <t>1.131</t>
  </si>
  <si>
    <t>1.132</t>
  </si>
  <si>
    <t>1.133</t>
  </si>
  <si>
    <t>1.134</t>
  </si>
  <si>
    <t>Logica e Telefonia</t>
  </si>
  <si>
    <t>1.128</t>
  </si>
  <si>
    <t>3º MÊS</t>
  </si>
  <si>
    <t>unid</t>
  </si>
  <si>
    <t>Cabo Unipolar (cobre) Isol.PVC - 450/750V 2.5 mm² - Verde-amarelo</t>
  </si>
  <si>
    <t>Acoplamento para Perfilado 38x38mm (sapata quadrada)</t>
  </si>
  <si>
    <t>Arruela de lisa galvan. 1/4"</t>
  </si>
  <si>
    <t>Arruela de pressão galvan. 3/8"</t>
  </si>
  <si>
    <t>Braçadeira eletroduto metálico 3/4" tipo cunha</t>
  </si>
  <si>
    <t>Cabo Unipolar (cobre) Isol.HEPR - ench.EVA - 0,6/1kV 10 mm² -preto</t>
  </si>
  <si>
    <t xml:space="preserve">Cabo unipolar (cobre)  isol. HEPR- ench .Eva-  0.6/1kv  10mm2- azul claro </t>
  </si>
  <si>
    <t>Cabo Unipolar (cobre) Isol.HEPR - ench.EVA - 0,6/1kV 4 mm² - Preto</t>
  </si>
  <si>
    <t>Cabo unipolar (cobre) isol. HEPR - ench .EVA- 0.6/1KV 4mm2- azul claro</t>
  </si>
  <si>
    <t>Cabo Unipolar (cobre) Isol.PVC - 450/750V 2.5mm² - Azul claro</t>
  </si>
  <si>
    <t>Curva ( longa) 90º ferro galvanizado 3/4"</t>
  </si>
  <si>
    <t>Junção "L" para perfilado 38x38mm</t>
  </si>
  <si>
    <t>Parafuso Aço Chumbador Parabolt 3/8" X 75MM 16x150mm</t>
  </si>
  <si>
    <t>Tomada hexagonal (NBR 14136) 2P+T 15A - VERMELHA</t>
  </si>
  <si>
    <t>Braçadeira galvanizada c/ cunha p/ eletroduto metalico 1"</t>
  </si>
  <si>
    <t>Condulete aluminio encaixe tipo X 1"</t>
  </si>
  <si>
    <t>Curva 90º ferro galvanizado 1"</t>
  </si>
  <si>
    <t>Parafuso Cabeça Lentilha, porca e arruelas p/ eletrocalha.</t>
  </si>
  <si>
    <t>Tampa alumínio p/ condulete 1"  p/ 2 pontos RJ45</t>
  </si>
  <si>
    <t>Cabo Unipolar (cobre) Isol.HEPR - ench.EVA - 0,6/1kV 50 mm² - preto</t>
  </si>
  <si>
    <t>Cabo Unipolar (cobre) Isol.HEPR - ench.EVA - 0,6/1kV 25 mm² - azul claro</t>
  </si>
  <si>
    <t>Eletroduto metálico galvanizado, vara 3.0 m 3/4"</t>
  </si>
  <si>
    <t>Acoplamento para Perfilado 38x38mm  (sapata quadrada)</t>
  </si>
  <si>
    <t>Parafuso fenda galvan. cab. panela 4,2x32mm autoatarrachante</t>
  </si>
  <si>
    <t>Saida Lateral - perfilado 38x38mm p/ eletroduto 1"</t>
  </si>
  <si>
    <t>Saída p/ perfilado 38x38mm em eletrocalha (acoplamento)</t>
  </si>
  <si>
    <t>Arruela de lisa galvan. 3/4"</t>
  </si>
  <si>
    <t>Cabo unipolar (cobre) isol . HEPR -ench. Eva - 0.6/1kv  10mm2- verde -amarelo</t>
  </si>
  <si>
    <t>Cabo unipolar (cobre) isol . HEPR -ench. Eva - 0.6/1kv  6.0mm2-preto</t>
  </si>
  <si>
    <t>Cabo unipolar (cobre) isol. PVC- 450/750V 2.5 mm2- amarelo (retorno)</t>
  </si>
  <si>
    <t>Cabo Unipolar (cobre) Isol.HEPR - ench.EVA - 0,6/1kV 16 mm² - verde -amarelo</t>
  </si>
  <si>
    <t>Cabo Unipolar (cobre) Isol.HEPR - ench.EVA - 0,6/1kV 25 mm² - Preto</t>
  </si>
  <si>
    <t xml:space="preserve">Cabo Unipolar (cobre) Isol.HEPR - ench.EVA - 0,6/1kV 25 mm² -Amarelo-verde </t>
  </si>
  <si>
    <t>Cabo Unipolar (cobre) Isol.HEPR - ench.EVA - 0,6/1kV 50 mm² Azul claro</t>
  </si>
  <si>
    <t>Cabo Unipolar (cobre) Isol.HEPR - ench.EVA - 0,6/1kV 6 mm² - azul claro</t>
  </si>
  <si>
    <t>Cabo unipolar (cobre) isol.HEPR- ench. EVA - 0.6/1KV 120mm2- Verde amarelo</t>
  </si>
  <si>
    <t>Cabo Unipolar (cobre) Isol.PVC - 450/750V 2.5 mm² - preto</t>
  </si>
  <si>
    <t>Condulete Alumínio encaixe tipo X 3/4" referente tipo XPW-20 - poliwetzel</t>
  </si>
  <si>
    <t>Conector  parafuso fendido p/ cabo de Cu 240mm2</t>
  </si>
  <si>
    <t>Conector parafuso fendido p/ cabo de Cu  120mm2</t>
  </si>
  <si>
    <t>Curva longa de aço para eletroduto de 4"</t>
  </si>
  <si>
    <t>Disjuntor monopolar termomagnético - norma DIN - Curva B 25 A</t>
  </si>
  <si>
    <t>Disjuntor monopolar termomagnético -norma DIN - curva B10A</t>
  </si>
  <si>
    <t>Disjuntor monopolar termomagnético -norma DIN - curva B15A</t>
  </si>
  <si>
    <t>Disjuntor monopolar termomagnético -norma DIN- curva B20A</t>
  </si>
  <si>
    <t>Disjuntor tripolar termomagnético - norma DIN 150A industrial</t>
  </si>
  <si>
    <t>Interruptor 1 tecla paralela</t>
  </si>
  <si>
    <t>Interruptor 2 teclas simples</t>
  </si>
  <si>
    <t xml:space="preserve">Quadro distribuição sobrepor p/24 disj., Barr. trif. p/150A, mais disj. geral. </t>
  </si>
  <si>
    <t>Reator eletrônico p/ lámpadas fluorescentes 2x32W</t>
  </si>
  <si>
    <t xml:space="preserve">Saida lateral para eletroduto de 3/4", em Perfilado 38x38mm </t>
  </si>
  <si>
    <t>Saida para Perfilado 38x38mm em eletrocalha</t>
  </si>
  <si>
    <t>Parafuso Aço Chumbador Parabolt 3/8" X 75MM</t>
  </si>
  <si>
    <t>Perfilado liso aba virada 38x38mm chapa 16 - barra de 6,00m</t>
  </si>
  <si>
    <t>Tampa alumínio p/ condulete 3/4"  p/ 2 pontos RJ45</t>
  </si>
  <si>
    <t xml:space="preserve">INSTALAÇÕES ELÉTRICAS, TELEFONIA, E LÓGICA </t>
  </si>
  <si>
    <t>cento</t>
  </si>
  <si>
    <t xml:space="preserve">Mão Francesa Simples  300mm </t>
  </si>
  <si>
    <t>Lâmpada fluorescente Tubular comum - diam. 26mm 32 W  - 6400K</t>
  </si>
  <si>
    <t>Gancho p/ luminária (curto)-100mm</t>
  </si>
  <si>
    <t>Gancho curto p/ perfilado 150mm</t>
  </si>
  <si>
    <t>Luva ferro galvanizado eletrolítico leve 3/4" (unidute reto)</t>
  </si>
  <si>
    <t xml:space="preserve">Conector terminal (unidut conico) para eletroduto 1" de aço com porca </t>
  </si>
  <si>
    <t xml:space="preserve">Conector terminal (unidut conico) para eletroduto 3/4" de aço com porca </t>
  </si>
  <si>
    <t>Conector terminal (unidut conico) para eletroduto 2" de aço com porca</t>
  </si>
  <si>
    <t>Eletroduto de aço (semi-pesado) de ø=2", barra de 3metros</t>
  </si>
  <si>
    <t>Eletroduto de aço (pesado) de ø=4", barra de 3metros</t>
  </si>
  <si>
    <t>Luva de aço para eletroduto de 2"  (unidute reto)</t>
  </si>
  <si>
    <t>Luva de aço para eletroduto de 4"  (unidute reto)</t>
  </si>
  <si>
    <t>Luva ferro galvanizado eletrolítico encaixe 1" (unidute reto)</t>
  </si>
  <si>
    <t>Tirante rosqueado 1/4", barra de 3m</t>
  </si>
  <si>
    <t>Tomada hexagonal (NBR 14136) 2P+T 15A - PRETA</t>
  </si>
  <si>
    <t>Tampa  alumínio para caixa condulete de 3/4"-tomadas</t>
  </si>
  <si>
    <t>Disjuntor tripolar de 400A /220V 40KA, Soprano - modelo LSL/GE nodelo TKMD - Padrão CEMIG</t>
  </si>
  <si>
    <t>Caixa ZC padrão CEMIG - Incluso Alvenaria e Tampa</t>
  </si>
  <si>
    <t>Tomada RJ45 Gigalan Cat.6 GigaLan Premium REF: FURUKAWA (inclusive etiquetas)</t>
  </si>
  <si>
    <t>Disjuntor tripolar termomagnético - norma DIN - Curva C 60 A</t>
  </si>
  <si>
    <t>Disjuntor bipolar termomagnético (220 V/127 V) - norma DIN - Curva B20A - 5 kA</t>
  </si>
  <si>
    <t>Disjuntor bipolar termomagnético - norma DIN - curva B 25 A</t>
  </si>
  <si>
    <t>Tampa  alumínio para caixa condulete de 3/4"-interruptor 3 teclas</t>
  </si>
  <si>
    <t>Tampa  alumínio para caixa condulete de 3/4"-interruptor 2 teclas</t>
  </si>
  <si>
    <t>Interruptor bipolar simples 25A (REF.:PIAL)</t>
  </si>
  <si>
    <t>br</t>
  </si>
  <si>
    <t>Eletrocalha perfurada tipo C 150x100x3000mm eletrolítica chapa 14  - com tampa e virola,e conexões</t>
  </si>
  <si>
    <t>rl</t>
  </si>
  <si>
    <t xml:space="preserve">Fita isolante autofusão rolo com 20m </t>
  </si>
  <si>
    <t>Fita isolante adesiva antichama em rolo de 20m</t>
  </si>
  <si>
    <t>Iluminação de emergência - aclaramento Autonomia 3h - 150lm</t>
  </si>
  <si>
    <t>Tampa  alumínio para caixa condulete de 3/4"-interruptor 1 tecla</t>
  </si>
  <si>
    <t>Suspensão vertical para eletrocalha 100x50mm (acessórios)</t>
  </si>
  <si>
    <t>Tampa  alumínio para caixa condulete de 3/4"-tampa cega</t>
  </si>
  <si>
    <t>Lâmpada fluorescente compacta 85W 220V  - 6400K</t>
  </si>
  <si>
    <t>Cabo Unipolar (cobre) Isol.HEPR - ench.EVA - 0,6/1kV 240 mm² - azul claro</t>
  </si>
  <si>
    <t>Cabo Unipolar (cobre) Isol.HEPR - ench.EVA - 0,6/1kV 240 mm² - Preto</t>
  </si>
  <si>
    <t>Luminária em Policarbonato Prismática - 22pol. - soquete E-27</t>
  </si>
  <si>
    <t>Eletroduto galvanizado, vara 3,0m 1" - barras de 3,00m</t>
  </si>
  <si>
    <t xml:space="preserve">Mão Francesa para Eletrocalha 300mm </t>
  </si>
  <si>
    <t>Suspensão vertical  para eletrocalha 200x100mm</t>
  </si>
  <si>
    <t>Quadro de Comando 400x300x200mm para alojar um disjuntor industrial</t>
  </si>
  <si>
    <t>Perfilado perfurado com tampa, aba virada 38x38mm chapa 16, comprimento 6 metros</t>
  </si>
  <si>
    <t>Eletrocalha perfurada tipo C 100x50x3000mm eletrolítica chapa 22 - com tampa e virola, inclusive conexão</t>
  </si>
  <si>
    <t>Disjuntor tripolar termomagnético - norma DIN 125A industrial</t>
  </si>
  <si>
    <t>Solda de estanho , cor do carretel azul ,1/2kg</t>
  </si>
  <si>
    <t>Suspensão vertical  para eletrocalha 100x50mm</t>
  </si>
  <si>
    <t>Eletrocalha perfurada tipo C 200x100x3000mm chapa 18  - com tampa e virola, inclusive conexão</t>
  </si>
  <si>
    <t xml:space="preserve">INSERIR NESSAS LINHAS  - CABECALHO COM LOGO E DADOS DA EMPRESA </t>
  </si>
  <si>
    <t>INSERIR NESSAS LINHAS  - DATA, NOME E ASSINATURA DO RESPONSÁVEL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</si>
</sst>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0.0"/>
    <numFmt numFmtId="182" formatCode="General_)"/>
    <numFmt numFmtId="183" formatCode="[$€-2]\ #,##0.00_);[Red]\([$€-2]\ #,##0.00\)"/>
    <numFmt numFmtId="184" formatCode="0.0%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5.7"/>
      <color indexed="12"/>
      <name val="Arial"/>
      <family val="2"/>
    </font>
    <font>
      <u val="single"/>
      <sz val="5.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5.7"/>
      <color theme="10"/>
      <name val="Arial"/>
      <family val="2"/>
    </font>
    <font>
      <u val="single"/>
      <sz val="5.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 style="double"/>
      <top style="double"/>
      <bottom style="double"/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43">
    <xf numFmtId="0" fontId="0" fillId="0" borderId="0" xfId="0" applyAlignment="1">
      <alignment/>
    </xf>
    <xf numFmtId="18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181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9" fontId="7" fillId="0" borderId="12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4" fontId="7" fillId="0" borderId="15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9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4" fontId="4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181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9" fontId="3" fillId="0" borderId="14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9" fontId="5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" fontId="5" fillId="0" borderId="2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0" fontId="0" fillId="0" borderId="0" xfId="0" applyNumberFormat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1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9" fontId="1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11" xfId="0" applyFont="1" applyFill="1" applyBorder="1" applyAlignment="1">
      <alignment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" fontId="4" fillId="0" borderId="24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6" xfId="0" applyFont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 horizontal="center"/>
    </xf>
    <xf numFmtId="9" fontId="5" fillId="0" borderId="27" xfId="0" applyNumberFormat="1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81" fontId="4" fillId="0" borderId="13" xfId="0" applyNumberFormat="1" applyFont="1" applyBorder="1" applyAlignment="1">
      <alignment horizontal="center"/>
    </xf>
    <xf numFmtId="181" fontId="3" fillId="0" borderId="13" xfId="0" applyNumberFormat="1" applyFont="1" applyBorder="1" applyAlignment="1">
      <alignment horizontal="center"/>
    </xf>
    <xf numFmtId="0" fontId="4" fillId="34" borderId="11" xfId="0" applyFont="1" applyFill="1" applyBorder="1" applyAlignment="1">
      <alignment/>
    </xf>
    <xf numFmtId="181" fontId="4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/>
    </xf>
    <xf numFmtId="1" fontId="3" fillId="0" borderId="30" xfId="0" applyNumberFormat="1" applyFont="1" applyBorder="1" applyAlignment="1">
      <alignment horizontal="center"/>
    </xf>
    <xf numFmtId="4" fontId="3" fillId="0" borderId="30" xfId="0" applyNumberFormat="1" applyFont="1" applyBorder="1" applyAlignment="1">
      <alignment horizontal="right"/>
    </xf>
    <xf numFmtId="10" fontId="4" fillId="0" borderId="3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181" fontId="0" fillId="0" borderId="0" xfId="0" applyNumberForma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" fontId="4" fillId="0" borderId="3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" fontId="3" fillId="0" borderId="32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181" fontId="7" fillId="0" borderId="14" xfId="0" applyNumberFormat="1" applyFont="1" applyBorder="1" applyAlignment="1">
      <alignment horizontal="center"/>
    </xf>
    <xf numFmtId="9" fontId="5" fillId="35" borderId="24" xfId="0" applyNumberFormat="1" applyFont="1" applyFill="1" applyBorder="1" applyAlignment="1" applyProtection="1">
      <alignment horizontal="center"/>
      <protection locked="0"/>
    </xf>
    <xf numFmtId="2" fontId="6" fillId="35" borderId="0" xfId="0" applyNumberFormat="1" applyFont="1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/>
      <protection locked="0"/>
    </xf>
    <xf numFmtId="4" fontId="6" fillId="35" borderId="0" xfId="0" applyNumberFormat="1" applyFont="1" applyFill="1" applyBorder="1" applyAlignment="1" applyProtection="1">
      <alignment horizontal="center"/>
      <protection locked="0"/>
    </xf>
    <xf numFmtId="0" fontId="5" fillId="35" borderId="0" xfId="0" applyFont="1" applyFill="1" applyBorder="1" applyAlignment="1" applyProtection="1">
      <alignment horizontal="left"/>
      <protection locked="0"/>
    </xf>
    <xf numFmtId="4" fontId="10" fillId="35" borderId="0" xfId="0" applyNumberFormat="1" applyFont="1" applyFill="1" applyBorder="1" applyAlignment="1" applyProtection="1">
      <alignment horizontal="left"/>
      <protection locked="0"/>
    </xf>
    <xf numFmtId="4" fontId="4" fillId="35" borderId="0" xfId="0" applyNumberFormat="1" applyFont="1" applyFill="1" applyBorder="1" applyAlignment="1" applyProtection="1">
      <alignment/>
      <protection locked="0"/>
    </xf>
    <xf numFmtId="0" fontId="5" fillId="35" borderId="0" xfId="0" applyFont="1" applyFill="1" applyBorder="1" applyAlignment="1" applyProtection="1">
      <alignment horizontal="center"/>
      <protection locked="0"/>
    </xf>
    <xf numFmtId="4" fontId="5" fillId="35" borderId="0" xfId="0" applyNumberFormat="1" applyFont="1" applyFill="1" applyBorder="1" applyAlignment="1" applyProtection="1">
      <alignment horizontal="center"/>
      <protection locked="0"/>
    </xf>
    <xf numFmtId="10" fontId="7" fillId="35" borderId="0" xfId="0" applyNumberFormat="1" applyFont="1" applyFill="1" applyBorder="1" applyAlignment="1" applyProtection="1">
      <alignment horizontal="center"/>
      <protection locked="0"/>
    </xf>
    <xf numFmtId="1" fontId="7" fillId="35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6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left"/>
      <protection locked="0"/>
    </xf>
    <xf numFmtId="0" fontId="0" fillId="35" borderId="0" xfId="0" applyFill="1" applyAlignment="1" applyProtection="1">
      <alignment horizontal="center"/>
      <protection locked="0"/>
    </xf>
    <xf numFmtId="4" fontId="0" fillId="35" borderId="0" xfId="0" applyNumberFormat="1" applyFill="1" applyAlignment="1" applyProtection="1">
      <alignment horizontal="center"/>
      <protection locked="0"/>
    </xf>
    <xf numFmtId="181" fontId="0" fillId="35" borderId="0" xfId="0" applyNumberFormat="1" applyFill="1" applyAlignment="1" applyProtection="1">
      <alignment/>
      <protection locked="0"/>
    </xf>
    <xf numFmtId="4" fontId="1" fillId="35" borderId="0" xfId="0" applyNumberFormat="1" applyFont="1" applyFill="1" applyAlignment="1" applyProtection="1">
      <alignment horizontal="center"/>
      <protection locked="0"/>
    </xf>
    <xf numFmtId="2" fontId="8" fillId="35" borderId="0" xfId="0" applyNumberFormat="1" applyFont="1" applyFill="1" applyBorder="1" applyAlignment="1" applyProtection="1">
      <alignment horizontal="center"/>
      <protection locked="0"/>
    </xf>
    <xf numFmtId="0" fontId="9" fillId="35" borderId="0" xfId="0" applyFont="1" applyFill="1" applyAlignment="1" applyProtection="1">
      <alignment/>
      <protection locked="0"/>
    </xf>
    <xf numFmtId="2" fontId="8" fillId="35" borderId="27" xfId="0" applyNumberFormat="1" applyFont="1" applyFill="1" applyBorder="1" applyAlignment="1" applyProtection="1">
      <alignment horizontal="center"/>
      <protection locked="0"/>
    </xf>
    <xf numFmtId="4" fontId="4" fillId="35" borderId="11" xfId="0" applyNumberFormat="1" applyFont="1" applyFill="1" applyBorder="1" applyAlignment="1" applyProtection="1">
      <alignment horizontal="right"/>
      <protection locked="0"/>
    </xf>
    <xf numFmtId="10" fontId="4" fillId="35" borderId="11" xfId="0" applyNumberFormat="1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10" fontId="1" fillId="35" borderId="0" xfId="0" applyNumberFormat="1" applyFont="1" applyFill="1" applyAlignment="1" applyProtection="1">
      <alignment horizontal="center"/>
      <protection locked="0"/>
    </xf>
    <xf numFmtId="4" fontId="3" fillId="35" borderId="0" xfId="0" applyNumberFormat="1" applyFont="1" applyFill="1" applyBorder="1" applyAlignment="1" applyProtection="1">
      <alignment horizontal="right"/>
      <protection locked="0"/>
    </xf>
    <xf numFmtId="0" fontId="3" fillId="35" borderId="0" xfId="0" applyFont="1" applyFill="1" applyBorder="1" applyAlignment="1" applyProtection="1">
      <alignment horizontal="center"/>
      <protection locked="0"/>
    </xf>
    <xf numFmtId="1" fontId="3" fillId="35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view="pageBreakPreview" zoomScale="73" zoomScaleSheetLayoutView="73" zoomScalePageLayoutView="0" workbookViewId="0" topLeftCell="A1">
      <pane ySplit="6" topLeftCell="A7" activePane="bottomLeft" state="frozen"/>
      <selection pane="topLeft" activeCell="B157" sqref="B157"/>
      <selection pane="bottomLeft" activeCell="E160" sqref="E160"/>
    </sheetView>
  </sheetViews>
  <sheetFormatPr defaultColWidth="9.140625" defaultRowHeight="12.75"/>
  <cols>
    <col min="1" max="1" width="7.8515625" style="0" customWidth="1"/>
    <col min="2" max="2" width="102.28125" style="0" customWidth="1"/>
    <col min="3" max="3" width="7.140625" style="0" customWidth="1"/>
    <col min="4" max="4" width="9.8515625" style="30" customWidth="1"/>
    <col min="5" max="5" width="13.57421875" style="2" customWidth="1"/>
    <col min="6" max="6" width="12.7109375" style="2" customWidth="1"/>
    <col min="7" max="7" width="14.7109375" style="2" customWidth="1"/>
    <col min="8" max="8" width="9.28125" style="65" bestFit="1" customWidth="1"/>
    <col min="9" max="9" width="13.8515625" style="5" customWidth="1"/>
    <col min="10" max="10" width="20.8515625" style="0" hidden="1" customWidth="1"/>
    <col min="11" max="11" width="24.28125" style="0" hidden="1" customWidth="1"/>
  </cols>
  <sheetData>
    <row r="1" spans="1:10" s="29" customFormat="1" ht="20.25" customHeight="1">
      <c r="A1" s="133"/>
      <c r="B1" s="133"/>
      <c r="C1" s="133"/>
      <c r="D1" s="133"/>
      <c r="E1" s="133"/>
      <c r="F1" s="133"/>
      <c r="G1" s="133"/>
      <c r="H1" s="133"/>
      <c r="I1" s="133"/>
      <c r="J1" s="134"/>
    </row>
    <row r="2" spans="1:10" s="29" customFormat="1" ht="20.25" customHeight="1">
      <c r="A2" s="133"/>
      <c r="B2" s="133"/>
      <c r="C2" s="133"/>
      <c r="D2" s="133"/>
      <c r="E2" s="133"/>
      <c r="F2" s="133"/>
      <c r="G2" s="133"/>
      <c r="H2" s="133"/>
      <c r="I2" s="133"/>
      <c r="J2" s="134"/>
    </row>
    <row r="3" spans="1:10" s="29" customFormat="1" ht="20.2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</row>
    <row r="4" spans="1:10" s="29" customFormat="1" ht="20.25" customHeight="1">
      <c r="A4" s="133"/>
      <c r="B4" s="133"/>
      <c r="C4" s="133"/>
      <c r="D4" s="133"/>
      <c r="E4" s="133"/>
      <c r="F4" s="133"/>
      <c r="G4" s="133"/>
      <c r="H4" s="133"/>
      <c r="I4" s="133"/>
      <c r="J4" s="134"/>
    </row>
    <row r="5" spans="1:10" s="29" customFormat="1" ht="20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4"/>
    </row>
    <row r="6" spans="1:9" ht="31.5" customHeight="1" thickBot="1" thickTop="1">
      <c r="A6" s="68" t="s">
        <v>2</v>
      </c>
      <c r="B6" s="68" t="s">
        <v>3</v>
      </c>
      <c r="C6" s="68" t="s">
        <v>4</v>
      </c>
      <c r="D6" s="71" t="s">
        <v>5</v>
      </c>
      <c r="E6" s="72" t="s">
        <v>18</v>
      </c>
      <c r="F6" s="69" t="s">
        <v>19</v>
      </c>
      <c r="G6" s="69" t="s">
        <v>15</v>
      </c>
      <c r="H6" s="70" t="s">
        <v>80</v>
      </c>
      <c r="I6" s="69" t="s">
        <v>81</v>
      </c>
    </row>
    <row r="7" spans="1:9" ht="15" customHeight="1" thickTop="1">
      <c r="A7" s="44" t="s">
        <v>6</v>
      </c>
      <c r="B7" s="45" t="s">
        <v>231</v>
      </c>
      <c r="C7" s="46"/>
      <c r="D7" s="47"/>
      <c r="E7" s="42"/>
      <c r="F7" s="42"/>
      <c r="G7" s="42"/>
      <c r="H7" s="66"/>
      <c r="I7" s="107"/>
    </row>
    <row r="8" spans="1:9" ht="15" customHeight="1">
      <c r="A8" s="87"/>
      <c r="B8" s="28" t="s">
        <v>162</v>
      </c>
      <c r="C8" s="54"/>
      <c r="D8" s="31"/>
      <c r="E8" s="4"/>
      <c r="F8" s="20"/>
      <c r="G8" s="4"/>
      <c r="H8" s="67"/>
      <c r="I8" s="108"/>
    </row>
    <row r="9" spans="1:9" ht="15" customHeight="1">
      <c r="A9" s="86" t="s">
        <v>8</v>
      </c>
      <c r="B9" s="64" t="s">
        <v>177</v>
      </c>
      <c r="C9" s="54" t="s">
        <v>175</v>
      </c>
      <c r="D9" s="31">
        <v>147</v>
      </c>
      <c r="E9" s="136"/>
      <c r="F9" s="136"/>
      <c r="G9" s="4">
        <f aca="true" t="shared" si="0" ref="G9:G40">(E9+F9)*D9</f>
        <v>0</v>
      </c>
      <c r="H9" s="137"/>
      <c r="I9" s="108">
        <f aca="true" t="shared" si="1" ref="I9:I19">G9*(H9+1)</f>
        <v>0</v>
      </c>
    </row>
    <row r="10" spans="1:9" ht="15" customHeight="1">
      <c r="A10" s="86" t="s">
        <v>9</v>
      </c>
      <c r="B10" s="64" t="s">
        <v>178</v>
      </c>
      <c r="C10" s="54" t="s">
        <v>232</v>
      </c>
      <c r="D10" s="31">
        <v>24</v>
      </c>
      <c r="E10" s="136"/>
      <c r="F10" s="136"/>
      <c r="G10" s="4">
        <f t="shared" si="0"/>
        <v>0</v>
      </c>
      <c r="H10" s="137"/>
      <c r="I10" s="108">
        <f t="shared" si="1"/>
        <v>0</v>
      </c>
    </row>
    <row r="11" spans="1:9" ht="15" customHeight="1">
      <c r="A11" s="86" t="s">
        <v>10</v>
      </c>
      <c r="B11" s="64" t="s">
        <v>202</v>
      </c>
      <c r="C11" s="54" t="s">
        <v>232</v>
      </c>
      <c r="D11" s="31">
        <v>10</v>
      </c>
      <c r="E11" s="136"/>
      <c r="F11" s="136"/>
      <c r="G11" s="4">
        <f t="shared" si="0"/>
        <v>0</v>
      </c>
      <c r="H11" s="137"/>
      <c r="I11" s="108">
        <f t="shared" si="1"/>
        <v>0</v>
      </c>
    </row>
    <row r="12" spans="1:9" ht="15" customHeight="1">
      <c r="A12" s="86" t="s">
        <v>11</v>
      </c>
      <c r="B12" s="64" t="s">
        <v>117</v>
      </c>
      <c r="C12" s="54" t="s">
        <v>232</v>
      </c>
      <c r="D12" s="31">
        <v>24</v>
      </c>
      <c r="E12" s="136"/>
      <c r="F12" s="136"/>
      <c r="G12" s="4">
        <f t="shared" si="0"/>
        <v>0</v>
      </c>
      <c r="H12" s="137"/>
      <c r="I12" s="108">
        <f t="shared" si="1"/>
        <v>0</v>
      </c>
    </row>
    <row r="13" spans="1:9" ht="15" customHeight="1">
      <c r="A13" s="86" t="s">
        <v>0</v>
      </c>
      <c r="B13" s="64" t="s">
        <v>179</v>
      </c>
      <c r="C13" s="54" t="s">
        <v>232</v>
      </c>
      <c r="D13" s="31">
        <v>10</v>
      </c>
      <c r="E13" s="136"/>
      <c r="F13" s="136"/>
      <c r="G13" s="4">
        <f t="shared" si="0"/>
        <v>0</v>
      </c>
      <c r="H13" s="137"/>
      <c r="I13" s="108">
        <f t="shared" si="1"/>
        <v>0</v>
      </c>
    </row>
    <row r="14" spans="1:9" ht="15" customHeight="1">
      <c r="A14" s="86" t="s">
        <v>1</v>
      </c>
      <c r="B14" s="64" t="s">
        <v>180</v>
      </c>
      <c r="C14" s="54" t="s">
        <v>175</v>
      </c>
      <c r="D14" s="31">
        <v>248</v>
      </c>
      <c r="E14" s="136"/>
      <c r="F14" s="136"/>
      <c r="G14" s="4">
        <f t="shared" si="0"/>
        <v>0</v>
      </c>
      <c r="H14" s="137"/>
      <c r="I14" s="108">
        <f t="shared" si="1"/>
        <v>0</v>
      </c>
    </row>
    <row r="15" spans="1:9" ht="15" customHeight="1">
      <c r="A15" s="86" t="s">
        <v>20</v>
      </c>
      <c r="B15" s="64" t="s">
        <v>132</v>
      </c>
      <c r="C15" s="54" t="s">
        <v>232</v>
      </c>
      <c r="D15" s="31">
        <v>24</v>
      </c>
      <c r="E15" s="136"/>
      <c r="F15" s="136"/>
      <c r="G15" s="4">
        <f t="shared" si="0"/>
        <v>0</v>
      </c>
      <c r="H15" s="137"/>
      <c r="I15" s="108">
        <f t="shared" si="1"/>
        <v>0</v>
      </c>
    </row>
    <row r="16" spans="1:9" ht="15" customHeight="1">
      <c r="A16" s="86" t="s">
        <v>21</v>
      </c>
      <c r="B16" s="64" t="s">
        <v>182</v>
      </c>
      <c r="C16" s="54" t="s">
        <v>13</v>
      </c>
      <c r="D16" s="31">
        <v>50</v>
      </c>
      <c r="E16" s="136"/>
      <c r="F16" s="136"/>
      <c r="G16" s="4">
        <f t="shared" si="0"/>
        <v>0</v>
      </c>
      <c r="H16" s="137"/>
      <c r="I16" s="108">
        <f t="shared" si="1"/>
        <v>0</v>
      </c>
    </row>
    <row r="17" spans="1:9" ht="15" customHeight="1">
      <c r="A17" s="86" t="s">
        <v>22</v>
      </c>
      <c r="B17" s="64" t="s">
        <v>203</v>
      </c>
      <c r="C17" s="54" t="s">
        <v>13</v>
      </c>
      <c r="D17" s="31">
        <v>100</v>
      </c>
      <c r="E17" s="136"/>
      <c r="F17" s="136"/>
      <c r="G17" s="4">
        <f t="shared" si="0"/>
        <v>0</v>
      </c>
      <c r="H17" s="137"/>
      <c r="I17" s="108">
        <f t="shared" si="1"/>
        <v>0</v>
      </c>
    </row>
    <row r="18" spans="1:9" ht="15" customHeight="1">
      <c r="A18" s="86" t="s">
        <v>23</v>
      </c>
      <c r="B18" s="64" t="s">
        <v>204</v>
      </c>
      <c r="C18" s="54" t="s">
        <v>13</v>
      </c>
      <c r="D18" s="31">
        <v>100</v>
      </c>
      <c r="E18" s="136"/>
      <c r="F18" s="136"/>
      <c r="G18" s="4">
        <f t="shared" si="0"/>
        <v>0</v>
      </c>
      <c r="H18" s="137"/>
      <c r="I18" s="108">
        <f t="shared" si="1"/>
        <v>0</v>
      </c>
    </row>
    <row r="19" spans="1:9" ht="15" customHeight="1">
      <c r="A19" s="86" t="s">
        <v>24</v>
      </c>
      <c r="B19" s="64" t="s">
        <v>184</v>
      </c>
      <c r="C19" s="54" t="s">
        <v>13</v>
      </c>
      <c r="D19" s="31">
        <v>100</v>
      </c>
      <c r="E19" s="136"/>
      <c r="F19" s="136"/>
      <c r="G19" s="4">
        <f t="shared" si="0"/>
        <v>0</v>
      </c>
      <c r="H19" s="137"/>
      <c r="I19" s="108">
        <f t="shared" si="1"/>
        <v>0</v>
      </c>
    </row>
    <row r="20" spans="1:9" ht="15" customHeight="1">
      <c r="A20" s="86" t="s">
        <v>25</v>
      </c>
      <c r="B20" s="64" t="s">
        <v>205</v>
      </c>
      <c r="C20" s="54" t="s">
        <v>13</v>
      </c>
      <c r="D20" s="31">
        <v>1200</v>
      </c>
      <c r="E20" s="136"/>
      <c r="F20" s="136"/>
      <c r="G20" s="4">
        <f t="shared" si="0"/>
        <v>0</v>
      </c>
      <c r="H20" s="137"/>
      <c r="I20" s="108">
        <f aca="true" t="shared" si="2" ref="I20:I25">G20*(H20+1)</f>
        <v>0</v>
      </c>
    </row>
    <row r="21" spans="1:9" ht="15" customHeight="1">
      <c r="A21" s="86" t="s">
        <v>26</v>
      </c>
      <c r="B21" s="64" t="s">
        <v>181</v>
      </c>
      <c r="C21" s="54" t="s">
        <v>13</v>
      </c>
      <c r="D21" s="31">
        <v>100</v>
      </c>
      <c r="E21" s="136"/>
      <c r="F21" s="136"/>
      <c r="G21" s="4">
        <f t="shared" si="0"/>
        <v>0</v>
      </c>
      <c r="H21" s="137"/>
      <c r="I21" s="108">
        <f t="shared" si="2"/>
        <v>0</v>
      </c>
    </row>
    <row r="22" spans="1:9" ht="15" customHeight="1">
      <c r="A22" s="86" t="s">
        <v>27</v>
      </c>
      <c r="B22" s="64" t="s">
        <v>206</v>
      </c>
      <c r="C22" s="54" t="s">
        <v>13</v>
      </c>
      <c r="D22" s="31">
        <v>31</v>
      </c>
      <c r="E22" s="136"/>
      <c r="F22" s="136"/>
      <c r="G22" s="4">
        <f t="shared" si="0"/>
        <v>0</v>
      </c>
      <c r="H22" s="137"/>
      <c r="I22" s="108">
        <f t="shared" si="2"/>
        <v>0</v>
      </c>
    </row>
    <row r="23" spans="1:9" ht="15" customHeight="1">
      <c r="A23" s="86" t="s">
        <v>28</v>
      </c>
      <c r="B23" s="64" t="s">
        <v>268</v>
      </c>
      <c r="C23" s="54" t="s">
        <v>13</v>
      </c>
      <c r="D23" s="31">
        <v>40</v>
      </c>
      <c r="E23" s="136"/>
      <c r="F23" s="136"/>
      <c r="G23" s="4">
        <f t="shared" si="0"/>
        <v>0</v>
      </c>
      <c r="H23" s="137"/>
      <c r="I23" s="108">
        <f>G23*(H23+1)</f>
        <v>0</v>
      </c>
    </row>
    <row r="24" spans="1:9" ht="15" customHeight="1">
      <c r="A24" s="86" t="s">
        <v>29</v>
      </c>
      <c r="B24" s="64" t="s">
        <v>269</v>
      </c>
      <c r="C24" s="54" t="s">
        <v>13</v>
      </c>
      <c r="D24" s="31">
        <v>120</v>
      </c>
      <c r="E24" s="136"/>
      <c r="F24" s="136"/>
      <c r="G24" s="4">
        <f t="shared" si="0"/>
        <v>0</v>
      </c>
      <c r="H24" s="137"/>
      <c r="I24" s="108">
        <f>G24*(H24+1)</f>
        <v>0</v>
      </c>
    </row>
    <row r="25" spans="1:9" ht="15" customHeight="1">
      <c r="A25" s="86" t="s">
        <v>30</v>
      </c>
      <c r="B25" s="64" t="s">
        <v>196</v>
      </c>
      <c r="C25" s="54" t="s">
        <v>13</v>
      </c>
      <c r="D25" s="31">
        <v>31</v>
      </c>
      <c r="E25" s="136"/>
      <c r="F25" s="136"/>
      <c r="G25" s="4">
        <f t="shared" si="0"/>
        <v>0</v>
      </c>
      <c r="H25" s="137"/>
      <c r="I25" s="108">
        <f t="shared" si="2"/>
        <v>0</v>
      </c>
    </row>
    <row r="26" spans="1:9" ht="15" customHeight="1">
      <c r="A26" s="86" t="s">
        <v>31</v>
      </c>
      <c r="B26" s="64" t="s">
        <v>207</v>
      </c>
      <c r="C26" s="54" t="s">
        <v>13</v>
      </c>
      <c r="D26" s="31">
        <v>93</v>
      </c>
      <c r="E26" s="136"/>
      <c r="F26" s="136"/>
      <c r="G26" s="4">
        <f t="shared" si="0"/>
        <v>0</v>
      </c>
      <c r="H26" s="137"/>
      <c r="I26" s="108">
        <f aca="true" t="shared" si="3" ref="I26:I35">G26*(H26+1)</f>
        <v>0</v>
      </c>
    </row>
    <row r="27" spans="1:9" ht="15" customHeight="1">
      <c r="A27" s="86" t="s">
        <v>32</v>
      </c>
      <c r="B27" s="64" t="s">
        <v>208</v>
      </c>
      <c r="C27" s="54" t="s">
        <v>13</v>
      </c>
      <c r="D27" s="31">
        <v>22</v>
      </c>
      <c r="E27" s="136"/>
      <c r="F27" s="136"/>
      <c r="G27" s="4">
        <f t="shared" si="0"/>
        <v>0</v>
      </c>
      <c r="H27" s="137"/>
      <c r="I27" s="108">
        <f t="shared" si="3"/>
        <v>0</v>
      </c>
    </row>
    <row r="28" spans="1:9" ht="15" customHeight="1">
      <c r="A28" s="86" t="s">
        <v>33</v>
      </c>
      <c r="B28" s="64" t="s">
        <v>183</v>
      </c>
      <c r="C28" s="54" t="s">
        <v>13</v>
      </c>
      <c r="D28" s="31">
        <v>100</v>
      </c>
      <c r="E28" s="136"/>
      <c r="F28" s="136"/>
      <c r="G28" s="4">
        <f t="shared" si="0"/>
        <v>0</v>
      </c>
      <c r="H28" s="137"/>
      <c r="I28" s="108">
        <f t="shared" si="3"/>
        <v>0</v>
      </c>
    </row>
    <row r="29" spans="1:9" ht="15" customHeight="1">
      <c r="A29" s="86" t="s">
        <v>34</v>
      </c>
      <c r="B29" s="64" t="s">
        <v>195</v>
      </c>
      <c r="C29" s="54" t="s">
        <v>13</v>
      </c>
      <c r="D29" s="31">
        <v>67</v>
      </c>
      <c r="E29" s="136"/>
      <c r="F29" s="136"/>
      <c r="G29" s="4">
        <f t="shared" si="0"/>
        <v>0</v>
      </c>
      <c r="H29" s="137"/>
      <c r="I29" s="108">
        <f t="shared" si="3"/>
        <v>0</v>
      </c>
    </row>
    <row r="30" spans="1:9" ht="15" customHeight="1">
      <c r="A30" s="86" t="s">
        <v>35</v>
      </c>
      <c r="B30" s="64" t="s">
        <v>209</v>
      </c>
      <c r="C30" s="54" t="s">
        <v>13</v>
      </c>
      <c r="D30" s="31">
        <v>22</v>
      </c>
      <c r="E30" s="136"/>
      <c r="F30" s="136"/>
      <c r="G30" s="4">
        <f t="shared" si="0"/>
        <v>0</v>
      </c>
      <c r="H30" s="137"/>
      <c r="I30" s="108">
        <f t="shared" si="3"/>
        <v>0</v>
      </c>
    </row>
    <row r="31" spans="1:9" ht="15" customHeight="1">
      <c r="A31" s="86" t="s">
        <v>36</v>
      </c>
      <c r="B31" s="55" t="s">
        <v>210</v>
      </c>
      <c r="C31" s="54" t="s">
        <v>13</v>
      </c>
      <c r="D31" s="31">
        <v>100</v>
      </c>
      <c r="E31" s="136"/>
      <c r="F31" s="136"/>
      <c r="G31" s="4">
        <f t="shared" si="0"/>
        <v>0</v>
      </c>
      <c r="H31" s="137"/>
      <c r="I31" s="108">
        <f t="shared" si="3"/>
        <v>0</v>
      </c>
    </row>
    <row r="32" spans="1:9" ht="15" customHeight="1">
      <c r="A32" s="86" t="s">
        <v>37</v>
      </c>
      <c r="B32" s="64" t="s">
        <v>211</v>
      </c>
      <c r="C32" s="54" t="s">
        <v>13</v>
      </c>
      <c r="D32" s="31">
        <v>40</v>
      </c>
      <c r="E32" s="136"/>
      <c r="F32" s="136"/>
      <c r="G32" s="4">
        <f t="shared" si="0"/>
        <v>0</v>
      </c>
      <c r="H32" s="137"/>
      <c r="I32" s="108">
        <f t="shared" si="3"/>
        <v>0</v>
      </c>
    </row>
    <row r="33" spans="1:9" ht="15" customHeight="1">
      <c r="A33" s="86" t="s">
        <v>38</v>
      </c>
      <c r="B33" s="64" t="s">
        <v>212</v>
      </c>
      <c r="C33" s="54" t="s">
        <v>13</v>
      </c>
      <c r="D33" s="31">
        <v>4000</v>
      </c>
      <c r="E33" s="136"/>
      <c r="F33" s="136"/>
      <c r="G33" s="4">
        <f t="shared" si="0"/>
        <v>0</v>
      </c>
      <c r="H33" s="137"/>
      <c r="I33" s="108">
        <f t="shared" si="3"/>
        <v>0</v>
      </c>
    </row>
    <row r="34" spans="1:9" ht="15" customHeight="1">
      <c r="A34" s="86" t="s">
        <v>39</v>
      </c>
      <c r="B34" s="64" t="s">
        <v>176</v>
      </c>
      <c r="C34" s="54" t="s">
        <v>13</v>
      </c>
      <c r="D34" s="31">
        <v>3600</v>
      </c>
      <c r="E34" s="136"/>
      <c r="F34" s="136"/>
      <c r="G34" s="4">
        <f t="shared" si="0"/>
        <v>0</v>
      </c>
      <c r="H34" s="137"/>
      <c r="I34" s="108">
        <f t="shared" si="3"/>
        <v>0</v>
      </c>
    </row>
    <row r="35" spans="1:9" ht="15" customHeight="1">
      <c r="A35" s="86" t="s">
        <v>40</v>
      </c>
      <c r="B35" s="64" t="s">
        <v>185</v>
      </c>
      <c r="C35" s="54" t="s">
        <v>13</v>
      </c>
      <c r="D35" s="31">
        <v>2800</v>
      </c>
      <c r="E35" s="136"/>
      <c r="F35" s="136"/>
      <c r="G35" s="4">
        <f t="shared" si="0"/>
        <v>0</v>
      </c>
      <c r="H35" s="137"/>
      <c r="I35" s="108">
        <f t="shared" si="3"/>
        <v>0</v>
      </c>
    </row>
    <row r="36" spans="1:9" ht="15" customHeight="1">
      <c r="A36" s="86" t="s">
        <v>41</v>
      </c>
      <c r="B36" s="74" t="s">
        <v>250</v>
      </c>
      <c r="C36" s="27" t="s">
        <v>175</v>
      </c>
      <c r="D36" s="75">
        <v>1</v>
      </c>
      <c r="E36" s="136"/>
      <c r="F36" s="136"/>
      <c r="G36" s="4">
        <f t="shared" si="0"/>
        <v>0</v>
      </c>
      <c r="H36" s="137"/>
      <c r="I36" s="108">
        <f>G36*(H36+1)</f>
        <v>0</v>
      </c>
    </row>
    <row r="37" spans="1:9" ht="15" customHeight="1">
      <c r="A37" s="86" t="s">
        <v>42</v>
      </c>
      <c r="B37" s="26" t="s">
        <v>213</v>
      </c>
      <c r="C37" s="54" t="s">
        <v>175</v>
      </c>
      <c r="D37" s="31">
        <v>335</v>
      </c>
      <c r="E37" s="136"/>
      <c r="F37" s="136"/>
      <c r="G37" s="4">
        <f t="shared" si="0"/>
        <v>0</v>
      </c>
      <c r="H37" s="137"/>
      <c r="I37" s="108">
        <f aca="true" t="shared" si="4" ref="I37:I48">G37*(H37+1)</f>
        <v>0</v>
      </c>
    </row>
    <row r="38" spans="1:9" ht="15" customHeight="1">
      <c r="A38" s="86" t="s">
        <v>43</v>
      </c>
      <c r="B38" s="64" t="s">
        <v>214</v>
      </c>
      <c r="C38" s="54" t="s">
        <v>175</v>
      </c>
      <c r="D38" s="75">
        <v>16</v>
      </c>
      <c r="E38" s="136"/>
      <c r="F38" s="136"/>
      <c r="G38" s="4">
        <f t="shared" si="0"/>
        <v>0</v>
      </c>
      <c r="H38" s="137"/>
      <c r="I38" s="108">
        <f t="shared" si="4"/>
        <v>0</v>
      </c>
    </row>
    <row r="39" spans="1:9" ht="15" customHeight="1">
      <c r="A39" s="86" t="s">
        <v>44</v>
      </c>
      <c r="B39" s="64" t="s">
        <v>215</v>
      </c>
      <c r="C39" s="27" t="s">
        <v>70</v>
      </c>
      <c r="D39" s="31">
        <v>12</v>
      </c>
      <c r="E39" s="136"/>
      <c r="F39" s="136"/>
      <c r="G39" s="4">
        <f t="shared" si="0"/>
        <v>0</v>
      </c>
      <c r="H39" s="137"/>
      <c r="I39" s="108">
        <f t="shared" si="4"/>
        <v>0</v>
      </c>
    </row>
    <row r="40" spans="1:9" ht="15" customHeight="1">
      <c r="A40" s="86" t="s">
        <v>45</v>
      </c>
      <c r="B40" s="64" t="s">
        <v>239</v>
      </c>
      <c r="C40" s="54" t="s">
        <v>175</v>
      </c>
      <c r="D40" s="31">
        <v>590</v>
      </c>
      <c r="E40" s="136"/>
      <c r="F40" s="136"/>
      <c r="G40" s="4">
        <f t="shared" si="0"/>
        <v>0</v>
      </c>
      <c r="H40" s="137"/>
      <c r="I40" s="108">
        <f t="shared" si="4"/>
        <v>0</v>
      </c>
    </row>
    <row r="41" spans="1:9" ht="15" customHeight="1">
      <c r="A41" s="86" t="s">
        <v>46</v>
      </c>
      <c r="B41" s="64" t="s">
        <v>240</v>
      </c>
      <c r="C41" s="54" t="s">
        <v>175</v>
      </c>
      <c r="D41" s="31">
        <v>8</v>
      </c>
      <c r="E41" s="136"/>
      <c r="F41" s="136"/>
      <c r="G41" s="4">
        <f aca="true" t="shared" si="5" ref="G41:G72">(E41+F41)*D41</f>
        <v>0</v>
      </c>
      <c r="H41" s="137"/>
      <c r="I41" s="108">
        <f t="shared" si="4"/>
        <v>0</v>
      </c>
    </row>
    <row r="42" spans="1:9" ht="15" customHeight="1">
      <c r="A42" s="86" t="s">
        <v>47</v>
      </c>
      <c r="B42" s="64" t="s">
        <v>186</v>
      </c>
      <c r="C42" s="54" t="s">
        <v>175</v>
      </c>
      <c r="D42" s="31">
        <v>246</v>
      </c>
      <c r="E42" s="136"/>
      <c r="F42" s="136"/>
      <c r="G42" s="4">
        <f t="shared" si="5"/>
        <v>0</v>
      </c>
      <c r="H42" s="137"/>
      <c r="I42" s="108">
        <f t="shared" si="4"/>
        <v>0</v>
      </c>
    </row>
    <row r="43" spans="1:9" ht="15" customHeight="1">
      <c r="A43" s="86" t="s">
        <v>48</v>
      </c>
      <c r="B43" s="64" t="s">
        <v>216</v>
      </c>
      <c r="C43" s="54" t="s">
        <v>175</v>
      </c>
      <c r="D43" s="31">
        <v>2</v>
      </c>
      <c r="E43" s="136"/>
      <c r="F43" s="136"/>
      <c r="G43" s="4">
        <f t="shared" si="5"/>
        <v>0</v>
      </c>
      <c r="H43" s="137"/>
      <c r="I43" s="108">
        <f t="shared" si="4"/>
        <v>0</v>
      </c>
    </row>
    <row r="44" spans="1:9" ht="15" customHeight="1">
      <c r="A44" s="86" t="s">
        <v>49</v>
      </c>
      <c r="B44" s="64" t="s">
        <v>254</v>
      </c>
      <c r="C44" s="54" t="s">
        <v>175</v>
      </c>
      <c r="D44" s="31">
        <v>7</v>
      </c>
      <c r="E44" s="136"/>
      <c r="F44" s="136"/>
      <c r="G44" s="4">
        <f t="shared" si="5"/>
        <v>0</v>
      </c>
      <c r="H44" s="137"/>
      <c r="I44" s="108">
        <f t="shared" si="4"/>
        <v>0</v>
      </c>
    </row>
    <row r="45" spans="1:9" ht="15" customHeight="1">
      <c r="A45" s="86" t="s">
        <v>50</v>
      </c>
      <c r="B45" s="64" t="s">
        <v>253</v>
      </c>
      <c r="C45" s="54" t="s">
        <v>175</v>
      </c>
      <c r="D45" s="31">
        <v>14</v>
      </c>
      <c r="E45" s="136"/>
      <c r="F45" s="136"/>
      <c r="G45" s="4">
        <f t="shared" si="5"/>
        <v>0</v>
      </c>
      <c r="H45" s="137"/>
      <c r="I45" s="108">
        <f t="shared" si="4"/>
        <v>0</v>
      </c>
    </row>
    <row r="46" spans="1:9" ht="15" customHeight="1">
      <c r="A46" s="86" t="s">
        <v>51</v>
      </c>
      <c r="B46" s="64" t="s">
        <v>217</v>
      </c>
      <c r="C46" s="54" t="s">
        <v>175</v>
      </c>
      <c r="D46" s="31">
        <v>7</v>
      </c>
      <c r="E46" s="136"/>
      <c r="F46" s="136"/>
      <c r="G46" s="4">
        <f t="shared" si="5"/>
        <v>0</v>
      </c>
      <c r="H46" s="137"/>
      <c r="I46" s="108">
        <f t="shared" si="4"/>
        <v>0</v>
      </c>
    </row>
    <row r="47" spans="1:9" ht="15" customHeight="1">
      <c r="A47" s="86" t="s">
        <v>52</v>
      </c>
      <c r="B47" s="64" t="s">
        <v>218</v>
      </c>
      <c r="C47" s="54" t="s">
        <v>175</v>
      </c>
      <c r="D47" s="31">
        <v>3</v>
      </c>
      <c r="E47" s="136"/>
      <c r="F47" s="136"/>
      <c r="G47" s="4">
        <f t="shared" si="5"/>
        <v>0</v>
      </c>
      <c r="H47" s="137"/>
      <c r="I47" s="108">
        <f t="shared" si="4"/>
        <v>0</v>
      </c>
    </row>
    <row r="48" spans="1:9" ht="15" customHeight="1">
      <c r="A48" s="86" t="s">
        <v>53</v>
      </c>
      <c r="B48" s="64" t="s">
        <v>219</v>
      </c>
      <c r="C48" s="54" t="s">
        <v>175</v>
      </c>
      <c r="D48" s="31">
        <v>59</v>
      </c>
      <c r="E48" s="136"/>
      <c r="F48" s="136"/>
      <c r="G48" s="4">
        <f t="shared" si="5"/>
        <v>0</v>
      </c>
      <c r="H48" s="137"/>
      <c r="I48" s="108">
        <f t="shared" si="4"/>
        <v>0</v>
      </c>
    </row>
    <row r="49" spans="1:9" ht="15" customHeight="1">
      <c r="A49" s="86" t="s">
        <v>54</v>
      </c>
      <c r="B49" s="64" t="s">
        <v>220</v>
      </c>
      <c r="C49" s="54" t="s">
        <v>175</v>
      </c>
      <c r="D49" s="31">
        <v>21</v>
      </c>
      <c r="E49" s="136"/>
      <c r="F49" s="136"/>
      <c r="G49" s="4">
        <f t="shared" si="5"/>
        <v>0</v>
      </c>
      <c r="H49" s="137"/>
      <c r="I49" s="108">
        <f aca="true" t="shared" si="6" ref="I49:I104">G49*(H49+1)</f>
        <v>0</v>
      </c>
    </row>
    <row r="50" spans="1:9" ht="15" customHeight="1">
      <c r="A50" s="86" t="s">
        <v>55</v>
      </c>
      <c r="B50" s="74" t="s">
        <v>249</v>
      </c>
      <c r="C50" s="54" t="s">
        <v>175</v>
      </c>
      <c r="D50" s="31">
        <v>1</v>
      </c>
      <c r="E50" s="136"/>
      <c r="F50" s="136"/>
      <c r="G50" s="4">
        <f t="shared" si="5"/>
        <v>0</v>
      </c>
      <c r="H50" s="137"/>
      <c r="I50" s="108">
        <f>G50*(H50+1)</f>
        <v>0</v>
      </c>
    </row>
    <row r="51" spans="1:9" ht="15" customHeight="1">
      <c r="A51" s="86" t="s">
        <v>56</v>
      </c>
      <c r="B51" s="64" t="s">
        <v>252</v>
      </c>
      <c r="C51" s="54" t="s">
        <v>175</v>
      </c>
      <c r="D51" s="31">
        <v>1</v>
      </c>
      <c r="E51" s="136"/>
      <c r="F51" s="136"/>
      <c r="G51" s="4">
        <f t="shared" si="5"/>
        <v>0</v>
      </c>
      <c r="H51" s="137"/>
      <c r="I51" s="108">
        <f t="shared" si="6"/>
        <v>0</v>
      </c>
    </row>
    <row r="52" spans="1:9" ht="15" customHeight="1">
      <c r="A52" s="86" t="s">
        <v>57</v>
      </c>
      <c r="B52" s="64" t="s">
        <v>277</v>
      </c>
      <c r="C52" s="54" t="s">
        <v>175</v>
      </c>
      <c r="D52" s="31">
        <v>1</v>
      </c>
      <c r="E52" s="136"/>
      <c r="F52" s="136"/>
      <c r="G52" s="4">
        <f t="shared" si="5"/>
        <v>0</v>
      </c>
      <c r="H52" s="137"/>
      <c r="I52" s="108">
        <f t="shared" si="6"/>
        <v>0</v>
      </c>
    </row>
    <row r="53" spans="1:9" ht="15" customHeight="1">
      <c r="A53" s="86" t="s">
        <v>58</v>
      </c>
      <c r="B53" s="64" t="s">
        <v>221</v>
      </c>
      <c r="C53" s="54" t="s">
        <v>175</v>
      </c>
      <c r="D53" s="31">
        <v>3</v>
      </c>
      <c r="E53" s="136"/>
      <c r="F53" s="136"/>
      <c r="G53" s="4">
        <f t="shared" si="5"/>
        <v>0</v>
      </c>
      <c r="H53" s="137"/>
      <c r="I53" s="108">
        <f>G53*(H53+1)</f>
        <v>0</v>
      </c>
    </row>
    <row r="54" spans="1:9" ht="15" customHeight="1">
      <c r="A54" s="86" t="s">
        <v>59</v>
      </c>
      <c r="B54" s="64" t="s">
        <v>259</v>
      </c>
      <c r="C54" s="54" t="s">
        <v>13</v>
      </c>
      <c r="D54" s="31">
        <v>246</v>
      </c>
      <c r="E54" s="136"/>
      <c r="F54" s="136"/>
      <c r="G54" s="4">
        <f t="shared" si="5"/>
        <v>0</v>
      </c>
      <c r="H54" s="137"/>
      <c r="I54" s="108">
        <f t="shared" si="6"/>
        <v>0</v>
      </c>
    </row>
    <row r="55" spans="1:9" ht="15" customHeight="1">
      <c r="A55" s="86" t="s">
        <v>60</v>
      </c>
      <c r="B55" s="64" t="s">
        <v>276</v>
      </c>
      <c r="C55" s="54" t="s">
        <v>13</v>
      </c>
      <c r="D55" s="31">
        <v>60</v>
      </c>
      <c r="E55" s="136"/>
      <c r="F55" s="136"/>
      <c r="G55" s="4">
        <f t="shared" si="5"/>
        <v>0</v>
      </c>
      <c r="H55" s="137"/>
      <c r="I55" s="108">
        <f t="shared" si="6"/>
        <v>0</v>
      </c>
    </row>
    <row r="56" spans="1:9" ht="15" customHeight="1">
      <c r="A56" s="86" t="s">
        <v>61</v>
      </c>
      <c r="B56" s="64" t="s">
        <v>241</v>
      </c>
      <c r="C56" s="54" t="s">
        <v>258</v>
      </c>
      <c r="D56" s="31">
        <v>3</v>
      </c>
      <c r="E56" s="136"/>
      <c r="F56" s="136"/>
      <c r="G56" s="4">
        <f t="shared" si="5"/>
        <v>0</v>
      </c>
      <c r="H56" s="137"/>
      <c r="I56" s="108">
        <f t="shared" si="6"/>
        <v>0</v>
      </c>
    </row>
    <row r="57" spans="1:9" ht="15" customHeight="1">
      <c r="A57" s="86" t="s">
        <v>62</v>
      </c>
      <c r="B57" s="64" t="s">
        <v>242</v>
      </c>
      <c r="C57" s="54" t="s">
        <v>258</v>
      </c>
      <c r="D57" s="31">
        <v>2</v>
      </c>
      <c r="E57" s="136"/>
      <c r="F57" s="136"/>
      <c r="G57" s="4">
        <f t="shared" si="5"/>
        <v>0</v>
      </c>
      <c r="H57" s="137"/>
      <c r="I57" s="108">
        <f t="shared" si="6"/>
        <v>0</v>
      </c>
    </row>
    <row r="58" spans="1:9" ht="15" customHeight="1">
      <c r="A58" s="86" t="s">
        <v>63</v>
      </c>
      <c r="B58" s="64" t="s">
        <v>197</v>
      </c>
      <c r="C58" s="54" t="s">
        <v>258</v>
      </c>
      <c r="D58" s="31">
        <v>90</v>
      </c>
      <c r="E58" s="136"/>
      <c r="F58" s="136"/>
      <c r="G58" s="4">
        <f t="shared" si="5"/>
        <v>0</v>
      </c>
      <c r="H58" s="137"/>
      <c r="I58" s="108">
        <f t="shared" si="6"/>
        <v>0</v>
      </c>
    </row>
    <row r="59" spans="1:9" ht="15" customHeight="1">
      <c r="A59" s="86" t="s">
        <v>64</v>
      </c>
      <c r="B59" s="64" t="s">
        <v>261</v>
      </c>
      <c r="C59" s="54" t="s">
        <v>260</v>
      </c>
      <c r="D59" s="31">
        <v>10</v>
      </c>
      <c r="E59" s="136"/>
      <c r="F59" s="136"/>
      <c r="G59" s="4">
        <f t="shared" si="5"/>
        <v>0</v>
      </c>
      <c r="H59" s="137"/>
      <c r="I59" s="108">
        <f t="shared" si="6"/>
        <v>0</v>
      </c>
    </row>
    <row r="60" spans="1:9" ht="15" customHeight="1">
      <c r="A60" s="86" t="s">
        <v>65</v>
      </c>
      <c r="B60" s="64" t="s">
        <v>262</v>
      </c>
      <c r="C60" s="54" t="s">
        <v>260</v>
      </c>
      <c r="D60" s="31">
        <v>40</v>
      </c>
      <c r="E60" s="136"/>
      <c r="F60" s="136"/>
      <c r="G60" s="4">
        <f t="shared" si="5"/>
        <v>0</v>
      </c>
      <c r="H60" s="137"/>
      <c r="I60" s="108">
        <f>G60*(H60+1)</f>
        <v>0</v>
      </c>
    </row>
    <row r="61" spans="1:9" ht="15" customHeight="1">
      <c r="A61" s="86" t="s">
        <v>66</v>
      </c>
      <c r="B61" s="64" t="s">
        <v>120</v>
      </c>
      <c r="C61" s="54" t="s">
        <v>175</v>
      </c>
      <c r="D61" s="31">
        <v>784</v>
      </c>
      <c r="E61" s="136"/>
      <c r="F61" s="136"/>
      <c r="G61" s="4">
        <f t="shared" si="5"/>
        <v>0</v>
      </c>
      <c r="H61" s="137"/>
      <c r="I61" s="108">
        <f>G61*(H61+1)</f>
        <v>0</v>
      </c>
    </row>
    <row r="62" spans="1:9" ht="15" customHeight="1">
      <c r="A62" s="86" t="s">
        <v>67</v>
      </c>
      <c r="B62" s="64" t="s">
        <v>235</v>
      </c>
      <c r="C62" s="54" t="s">
        <v>175</v>
      </c>
      <c r="D62" s="31">
        <v>448</v>
      </c>
      <c r="E62" s="136"/>
      <c r="F62" s="136"/>
      <c r="G62" s="4">
        <f t="shared" si="5"/>
        <v>0</v>
      </c>
      <c r="H62" s="137"/>
      <c r="I62" s="108">
        <f>G62*(H62+1)</f>
        <v>0</v>
      </c>
    </row>
    <row r="63" spans="1:9" ht="15" customHeight="1">
      <c r="A63" s="86" t="s">
        <v>68</v>
      </c>
      <c r="B63" s="64" t="s">
        <v>263</v>
      </c>
      <c r="C63" s="54" t="s">
        <v>175</v>
      </c>
      <c r="D63" s="31">
        <v>14</v>
      </c>
      <c r="E63" s="136"/>
      <c r="F63" s="136"/>
      <c r="G63" s="4">
        <f t="shared" si="5"/>
        <v>0</v>
      </c>
      <c r="H63" s="137"/>
      <c r="I63" s="108">
        <f t="shared" si="6"/>
        <v>0</v>
      </c>
    </row>
    <row r="64" spans="1:9" ht="15" customHeight="1">
      <c r="A64" s="86" t="s">
        <v>69</v>
      </c>
      <c r="B64" s="64" t="s">
        <v>222</v>
      </c>
      <c r="C64" s="54" t="s">
        <v>175</v>
      </c>
      <c r="D64" s="31">
        <v>14</v>
      </c>
      <c r="E64" s="136"/>
      <c r="F64" s="136"/>
      <c r="G64" s="4">
        <f t="shared" si="5"/>
        <v>0</v>
      </c>
      <c r="H64" s="137"/>
      <c r="I64" s="108">
        <f>G64*(H64+1)</f>
        <v>0</v>
      </c>
    </row>
    <row r="65" spans="1:9" ht="15" customHeight="1">
      <c r="A65" s="86" t="s">
        <v>72</v>
      </c>
      <c r="B65" s="64" t="s">
        <v>131</v>
      </c>
      <c r="C65" s="54" t="s">
        <v>175</v>
      </c>
      <c r="D65" s="31">
        <v>44</v>
      </c>
      <c r="E65" s="136"/>
      <c r="F65" s="136"/>
      <c r="G65" s="4">
        <f t="shared" si="5"/>
        <v>0</v>
      </c>
      <c r="H65" s="137"/>
      <c r="I65" s="108">
        <f t="shared" si="6"/>
        <v>0</v>
      </c>
    </row>
    <row r="66" spans="1:9" ht="15" customHeight="1">
      <c r="A66" s="86" t="s">
        <v>73</v>
      </c>
      <c r="B66" s="64" t="s">
        <v>223</v>
      </c>
      <c r="C66" s="54" t="s">
        <v>175</v>
      </c>
      <c r="D66" s="31">
        <v>2</v>
      </c>
      <c r="E66" s="136"/>
      <c r="F66" s="136"/>
      <c r="G66" s="4">
        <f t="shared" si="5"/>
        <v>0</v>
      </c>
      <c r="H66" s="137"/>
      <c r="I66" s="108">
        <f t="shared" si="6"/>
        <v>0</v>
      </c>
    </row>
    <row r="67" spans="1:9" ht="15" customHeight="1">
      <c r="A67" s="86" t="s">
        <v>74</v>
      </c>
      <c r="B67" s="64" t="s">
        <v>163</v>
      </c>
      <c r="C67" s="54" t="s">
        <v>175</v>
      </c>
      <c r="D67" s="31">
        <v>4</v>
      </c>
      <c r="E67" s="136"/>
      <c r="F67" s="136"/>
      <c r="G67" s="4">
        <f t="shared" si="5"/>
        <v>0</v>
      </c>
      <c r="H67" s="137"/>
      <c r="I67" s="108">
        <f t="shared" si="6"/>
        <v>0</v>
      </c>
    </row>
    <row r="68" spans="1:9" ht="15" customHeight="1">
      <c r="A68" s="86" t="s">
        <v>75</v>
      </c>
      <c r="B68" s="64" t="s">
        <v>257</v>
      </c>
      <c r="C68" s="54" t="s">
        <v>175</v>
      </c>
      <c r="D68" s="31">
        <v>1</v>
      </c>
      <c r="E68" s="136"/>
      <c r="F68" s="136"/>
      <c r="G68" s="4">
        <f t="shared" si="5"/>
        <v>0</v>
      </c>
      <c r="H68" s="137"/>
      <c r="I68" s="108">
        <f t="shared" si="6"/>
        <v>0</v>
      </c>
    </row>
    <row r="69" spans="1:9" ht="15" customHeight="1">
      <c r="A69" s="86" t="s">
        <v>76</v>
      </c>
      <c r="B69" s="64" t="s">
        <v>187</v>
      </c>
      <c r="C69" s="54" t="s">
        <v>175</v>
      </c>
      <c r="D69" s="31">
        <v>27</v>
      </c>
      <c r="E69" s="136"/>
      <c r="F69" s="136"/>
      <c r="G69" s="4">
        <f t="shared" si="5"/>
        <v>0</v>
      </c>
      <c r="H69" s="137"/>
      <c r="I69" s="108">
        <f t="shared" si="6"/>
        <v>0</v>
      </c>
    </row>
    <row r="70" spans="1:9" ht="15" customHeight="1">
      <c r="A70" s="86" t="s">
        <v>77</v>
      </c>
      <c r="B70" s="64" t="s">
        <v>121</v>
      </c>
      <c r="C70" s="54" t="s">
        <v>175</v>
      </c>
      <c r="D70" s="31">
        <v>65</v>
      </c>
      <c r="E70" s="136"/>
      <c r="F70" s="136"/>
      <c r="G70" s="4">
        <f t="shared" si="5"/>
        <v>0</v>
      </c>
      <c r="H70" s="137"/>
      <c r="I70" s="108">
        <f t="shared" si="6"/>
        <v>0</v>
      </c>
    </row>
    <row r="71" spans="1:9" ht="15" customHeight="1">
      <c r="A71" s="86" t="s">
        <v>78</v>
      </c>
      <c r="B71" s="64" t="s">
        <v>122</v>
      </c>
      <c r="C71" s="54" t="s">
        <v>175</v>
      </c>
      <c r="D71" s="31">
        <v>14</v>
      </c>
      <c r="E71" s="136"/>
      <c r="F71" s="136"/>
      <c r="G71" s="4">
        <f t="shared" si="5"/>
        <v>0</v>
      </c>
      <c r="H71" s="137"/>
      <c r="I71" s="108">
        <f t="shared" si="6"/>
        <v>0</v>
      </c>
    </row>
    <row r="72" spans="1:9" ht="15" customHeight="1">
      <c r="A72" s="86" t="s">
        <v>79</v>
      </c>
      <c r="B72" s="64" t="s">
        <v>123</v>
      </c>
      <c r="C72" s="54" t="s">
        <v>175</v>
      </c>
      <c r="D72" s="31">
        <v>264</v>
      </c>
      <c r="E72" s="136"/>
      <c r="F72" s="136"/>
      <c r="G72" s="4">
        <f t="shared" si="5"/>
        <v>0</v>
      </c>
      <c r="H72" s="137"/>
      <c r="I72" s="108">
        <f t="shared" si="6"/>
        <v>0</v>
      </c>
    </row>
    <row r="73" spans="1:9" ht="15" customHeight="1">
      <c r="A73" s="86" t="s">
        <v>83</v>
      </c>
      <c r="B73" s="64" t="s">
        <v>234</v>
      </c>
      <c r="C73" s="54" t="s">
        <v>175</v>
      </c>
      <c r="D73" s="31">
        <v>448</v>
      </c>
      <c r="E73" s="136"/>
      <c r="F73" s="136"/>
      <c r="G73" s="4">
        <f aca="true" t="shared" si="7" ref="G73:G104">(E73+F73)*D73</f>
        <v>0</v>
      </c>
      <c r="H73" s="137"/>
      <c r="I73" s="108">
        <f t="shared" si="6"/>
        <v>0</v>
      </c>
    </row>
    <row r="74" spans="1:9" ht="15" customHeight="1">
      <c r="A74" s="86" t="s">
        <v>84</v>
      </c>
      <c r="B74" s="64" t="s">
        <v>267</v>
      </c>
      <c r="C74" s="54" t="s">
        <v>175</v>
      </c>
      <c r="D74" s="31">
        <v>16</v>
      </c>
      <c r="E74" s="136"/>
      <c r="F74" s="136"/>
      <c r="G74" s="4">
        <f t="shared" si="7"/>
        <v>0</v>
      </c>
      <c r="H74" s="137"/>
      <c r="I74" s="108">
        <f>G74*(H74+1)</f>
        <v>0</v>
      </c>
    </row>
    <row r="75" spans="1:9" ht="15" customHeight="1">
      <c r="A75" s="86" t="s">
        <v>85</v>
      </c>
      <c r="B75" s="64" t="s">
        <v>124</v>
      </c>
      <c r="C75" s="54" t="s">
        <v>175</v>
      </c>
      <c r="D75" s="31">
        <v>224</v>
      </c>
      <c r="E75" s="136"/>
      <c r="F75" s="136"/>
      <c r="G75" s="4">
        <f t="shared" si="7"/>
        <v>0</v>
      </c>
      <c r="H75" s="137"/>
      <c r="I75" s="108">
        <f t="shared" si="6"/>
        <v>0</v>
      </c>
    </row>
    <row r="76" spans="1:9" ht="15" customHeight="1">
      <c r="A76" s="86" t="s">
        <v>86</v>
      </c>
      <c r="B76" s="64" t="s">
        <v>270</v>
      </c>
      <c r="C76" s="54" t="s">
        <v>175</v>
      </c>
      <c r="D76" s="31">
        <v>16</v>
      </c>
      <c r="E76" s="136"/>
      <c r="F76" s="136"/>
      <c r="G76" s="4">
        <f t="shared" si="7"/>
        <v>0</v>
      </c>
      <c r="H76" s="137"/>
      <c r="I76" s="108">
        <f>G76*(H76+1)</f>
        <v>0</v>
      </c>
    </row>
    <row r="77" spans="1:9" ht="15" customHeight="1">
      <c r="A77" s="86" t="s">
        <v>87</v>
      </c>
      <c r="B77" s="64" t="s">
        <v>243</v>
      </c>
      <c r="C77" s="54" t="s">
        <v>175</v>
      </c>
      <c r="D77" s="31">
        <v>4</v>
      </c>
      <c r="E77" s="136"/>
      <c r="F77" s="136"/>
      <c r="G77" s="4">
        <f t="shared" si="7"/>
        <v>0</v>
      </c>
      <c r="H77" s="137"/>
      <c r="I77" s="108">
        <f t="shared" si="6"/>
        <v>0</v>
      </c>
    </row>
    <row r="78" spans="1:9" ht="15" customHeight="1">
      <c r="A78" s="86" t="s">
        <v>88</v>
      </c>
      <c r="B78" s="64" t="s">
        <v>244</v>
      </c>
      <c r="C78" s="54" t="s">
        <v>175</v>
      </c>
      <c r="D78" s="31">
        <v>2</v>
      </c>
      <c r="E78" s="136"/>
      <c r="F78" s="136"/>
      <c r="G78" s="4">
        <f t="shared" si="7"/>
        <v>0</v>
      </c>
      <c r="H78" s="137"/>
      <c r="I78" s="108">
        <f t="shared" si="6"/>
        <v>0</v>
      </c>
    </row>
    <row r="79" spans="1:9" ht="15" customHeight="1">
      <c r="A79" s="86" t="s">
        <v>89</v>
      </c>
      <c r="B79" s="64" t="s">
        <v>237</v>
      </c>
      <c r="C79" s="54" t="s">
        <v>175</v>
      </c>
      <c r="D79" s="31">
        <v>816</v>
      </c>
      <c r="E79" s="136"/>
      <c r="F79" s="136"/>
      <c r="G79" s="4">
        <f t="shared" si="7"/>
        <v>0</v>
      </c>
      <c r="H79" s="137"/>
      <c r="I79" s="108">
        <f t="shared" si="6"/>
        <v>0</v>
      </c>
    </row>
    <row r="80" spans="1:9" ht="15" customHeight="1">
      <c r="A80" s="86" t="s">
        <v>90</v>
      </c>
      <c r="B80" s="76" t="s">
        <v>233</v>
      </c>
      <c r="C80" s="54" t="s">
        <v>175</v>
      </c>
      <c r="D80" s="27">
        <v>50</v>
      </c>
      <c r="E80" s="136"/>
      <c r="F80" s="136"/>
      <c r="G80" s="4">
        <f t="shared" si="7"/>
        <v>0</v>
      </c>
      <c r="H80" s="137"/>
      <c r="I80" s="108">
        <f t="shared" si="6"/>
        <v>0</v>
      </c>
    </row>
    <row r="81" spans="1:9" ht="15" customHeight="1">
      <c r="A81" s="86" t="s">
        <v>91</v>
      </c>
      <c r="B81" s="64" t="s">
        <v>188</v>
      </c>
      <c r="C81" s="54" t="s">
        <v>175</v>
      </c>
      <c r="D81" s="31">
        <v>500</v>
      </c>
      <c r="E81" s="136"/>
      <c r="F81" s="136"/>
      <c r="G81" s="4">
        <f t="shared" si="7"/>
        <v>0</v>
      </c>
      <c r="H81" s="137"/>
      <c r="I81" s="108">
        <f t="shared" si="6"/>
        <v>0</v>
      </c>
    </row>
    <row r="82" spans="1:9" ht="15" customHeight="1">
      <c r="A82" s="86" t="s">
        <v>92</v>
      </c>
      <c r="B82" s="64" t="s">
        <v>133</v>
      </c>
      <c r="C82" s="54" t="s">
        <v>232</v>
      </c>
      <c r="D82" s="31">
        <v>20</v>
      </c>
      <c r="E82" s="136"/>
      <c r="F82" s="136"/>
      <c r="G82" s="4">
        <f t="shared" si="7"/>
        <v>0</v>
      </c>
      <c r="H82" s="137"/>
      <c r="I82" s="108">
        <f t="shared" si="6"/>
        <v>0</v>
      </c>
    </row>
    <row r="83" spans="1:9" ht="15" customHeight="1">
      <c r="A83" s="86" t="s">
        <v>93</v>
      </c>
      <c r="B83" s="64" t="s">
        <v>125</v>
      </c>
      <c r="C83" s="54" t="s">
        <v>232</v>
      </c>
      <c r="D83" s="31">
        <v>21</v>
      </c>
      <c r="E83" s="136"/>
      <c r="F83" s="136"/>
      <c r="G83" s="4">
        <f t="shared" si="7"/>
        <v>0</v>
      </c>
      <c r="H83" s="137"/>
      <c r="I83" s="108">
        <f t="shared" si="6"/>
        <v>0</v>
      </c>
    </row>
    <row r="84" spans="1:9" ht="15" customHeight="1">
      <c r="A84" s="86" t="s">
        <v>94</v>
      </c>
      <c r="B84" s="64" t="s">
        <v>126</v>
      </c>
      <c r="C84" s="54" t="s">
        <v>232</v>
      </c>
      <c r="D84" s="31">
        <v>10</v>
      </c>
      <c r="E84" s="136"/>
      <c r="F84" s="136"/>
      <c r="G84" s="4">
        <f t="shared" si="7"/>
        <v>0</v>
      </c>
      <c r="H84" s="137"/>
      <c r="I84" s="108">
        <f t="shared" si="6"/>
        <v>0</v>
      </c>
    </row>
    <row r="85" spans="1:9" ht="15" customHeight="1">
      <c r="A85" s="86" t="s">
        <v>95</v>
      </c>
      <c r="B85" s="76" t="s">
        <v>127</v>
      </c>
      <c r="C85" s="54" t="s">
        <v>232</v>
      </c>
      <c r="D85" s="31">
        <v>21</v>
      </c>
      <c r="E85" s="136"/>
      <c r="F85" s="136"/>
      <c r="G85" s="4">
        <f t="shared" si="7"/>
        <v>0</v>
      </c>
      <c r="H85" s="137"/>
      <c r="I85" s="108">
        <f t="shared" si="6"/>
        <v>0</v>
      </c>
    </row>
    <row r="86" spans="1:9" ht="15" customHeight="1">
      <c r="A86" s="86" t="s">
        <v>96</v>
      </c>
      <c r="B86" s="64" t="s">
        <v>128</v>
      </c>
      <c r="C86" s="54" t="s">
        <v>232</v>
      </c>
      <c r="D86" s="31">
        <v>6</v>
      </c>
      <c r="E86" s="136"/>
      <c r="F86" s="136"/>
      <c r="G86" s="4">
        <f t="shared" si="7"/>
        <v>0</v>
      </c>
      <c r="H86" s="137"/>
      <c r="I86" s="108">
        <f t="shared" si="6"/>
        <v>0</v>
      </c>
    </row>
    <row r="87" spans="1:9" ht="15" customHeight="1">
      <c r="A87" s="86" t="s">
        <v>97</v>
      </c>
      <c r="B87" s="64" t="s">
        <v>275</v>
      </c>
      <c r="C87" s="54" t="s">
        <v>258</v>
      </c>
      <c r="D87" s="31">
        <v>176</v>
      </c>
      <c r="E87" s="136"/>
      <c r="F87" s="136"/>
      <c r="G87" s="4">
        <f t="shared" si="7"/>
        <v>0</v>
      </c>
      <c r="H87" s="137"/>
      <c r="I87" s="108">
        <f t="shared" si="6"/>
        <v>0</v>
      </c>
    </row>
    <row r="88" spans="1:9" ht="15" customHeight="1">
      <c r="A88" s="86" t="s">
        <v>98</v>
      </c>
      <c r="B88" s="64" t="s">
        <v>129</v>
      </c>
      <c r="C88" s="54" t="s">
        <v>232</v>
      </c>
      <c r="D88" s="31">
        <v>24</v>
      </c>
      <c r="E88" s="136"/>
      <c r="F88" s="136"/>
      <c r="G88" s="4">
        <f t="shared" si="7"/>
        <v>0</v>
      </c>
      <c r="H88" s="137"/>
      <c r="I88" s="108">
        <f t="shared" si="6"/>
        <v>0</v>
      </c>
    </row>
    <row r="89" spans="1:9" ht="15" customHeight="1">
      <c r="A89" s="86" t="s">
        <v>99</v>
      </c>
      <c r="B89" s="64" t="s">
        <v>130</v>
      </c>
      <c r="C89" s="54" t="s">
        <v>232</v>
      </c>
      <c r="D89" s="31">
        <v>21</v>
      </c>
      <c r="E89" s="136"/>
      <c r="F89" s="136"/>
      <c r="G89" s="4">
        <f t="shared" si="7"/>
        <v>0</v>
      </c>
      <c r="H89" s="137"/>
      <c r="I89" s="108">
        <f t="shared" si="6"/>
        <v>0</v>
      </c>
    </row>
    <row r="90" spans="1:9" ht="15" customHeight="1">
      <c r="A90" s="86" t="s">
        <v>100</v>
      </c>
      <c r="B90" s="64" t="s">
        <v>224</v>
      </c>
      <c r="C90" s="54" t="s">
        <v>175</v>
      </c>
      <c r="D90" s="31">
        <v>4</v>
      </c>
      <c r="E90" s="136"/>
      <c r="F90" s="136"/>
      <c r="G90" s="4">
        <f t="shared" si="7"/>
        <v>0</v>
      </c>
      <c r="H90" s="137"/>
      <c r="I90" s="108">
        <f t="shared" si="6"/>
        <v>0</v>
      </c>
    </row>
    <row r="91" spans="1:9" ht="15" customHeight="1">
      <c r="A91" s="86" t="s">
        <v>101</v>
      </c>
      <c r="B91" s="64" t="s">
        <v>274</v>
      </c>
      <c r="C91" s="54" t="s">
        <v>175</v>
      </c>
      <c r="D91" s="31">
        <v>1</v>
      </c>
      <c r="E91" s="136"/>
      <c r="F91" s="136"/>
      <c r="G91" s="4">
        <f t="shared" si="7"/>
        <v>0</v>
      </c>
      <c r="H91" s="137"/>
      <c r="I91" s="108">
        <f t="shared" si="6"/>
        <v>0</v>
      </c>
    </row>
    <row r="92" spans="1:9" ht="15" customHeight="1">
      <c r="A92" s="86" t="s">
        <v>102</v>
      </c>
      <c r="B92" s="77" t="s">
        <v>225</v>
      </c>
      <c r="C92" s="54" t="s">
        <v>175</v>
      </c>
      <c r="D92" s="31">
        <v>224</v>
      </c>
      <c r="E92" s="136"/>
      <c r="F92" s="136"/>
      <c r="G92" s="4">
        <f t="shared" si="7"/>
        <v>0</v>
      </c>
      <c r="H92" s="137"/>
      <c r="I92" s="108">
        <f t="shared" si="6"/>
        <v>0</v>
      </c>
    </row>
    <row r="93" spans="1:9" ht="15" customHeight="1">
      <c r="A93" s="86" t="s">
        <v>103</v>
      </c>
      <c r="B93" s="74" t="s">
        <v>226</v>
      </c>
      <c r="C93" s="27" t="s">
        <v>175</v>
      </c>
      <c r="D93" s="75">
        <v>119</v>
      </c>
      <c r="E93" s="136"/>
      <c r="F93" s="136"/>
      <c r="G93" s="4">
        <f t="shared" si="7"/>
        <v>0</v>
      </c>
      <c r="H93" s="137"/>
      <c r="I93" s="108">
        <f aca="true" t="shared" si="8" ref="I93:I101">G93*(H93+1)</f>
        <v>0</v>
      </c>
    </row>
    <row r="94" spans="1:9" ht="15" customHeight="1">
      <c r="A94" s="86" t="s">
        <v>104</v>
      </c>
      <c r="B94" s="74" t="s">
        <v>227</v>
      </c>
      <c r="C94" s="27" t="s">
        <v>175</v>
      </c>
      <c r="D94" s="75">
        <v>55</v>
      </c>
      <c r="E94" s="136"/>
      <c r="F94" s="136"/>
      <c r="G94" s="4">
        <f t="shared" si="7"/>
        <v>0</v>
      </c>
      <c r="H94" s="137"/>
      <c r="I94" s="108">
        <f t="shared" si="8"/>
        <v>0</v>
      </c>
    </row>
    <row r="95" spans="1:9" ht="15" customHeight="1">
      <c r="A95" s="86" t="s">
        <v>105</v>
      </c>
      <c r="B95" s="64" t="s">
        <v>278</v>
      </c>
      <c r="C95" s="54" t="s">
        <v>175</v>
      </c>
      <c r="D95" s="31">
        <v>7</v>
      </c>
      <c r="E95" s="136"/>
      <c r="F95" s="136"/>
      <c r="G95" s="4">
        <f t="shared" si="7"/>
        <v>0</v>
      </c>
      <c r="H95" s="137"/>
      <c r="I95" s="108">
        <f t="shared" si="8"/>
        <v>0</v>
      </c>
    </row>
    <row r="96" spans="1:9" ht="15" customHeight="1">
      <c r="A96" s="86" t="s">
        <v>106</v>
      </c>
      <c r="B96" s="64" t="s">
        <v>265</v>
      </c>
      <c r="C96" s="27" t="s">
        <v>175</v>
      </c>
      <c r="D96" s="75">
        <v>300</v>
      </c>
      <c r="E96" s="136"/>
      <c r="F96" s="136"/>
      <c r="G96" s="4">
        <f t="shared" si="7"/>
        <v>0</v>
      </c>
      <c r="H96" s="137"/>
      <c r="I96" s="108">
        <f t="shared" si="8"/>
        <v>0</v>
      </c>
    </row>
    <row r="97" spans="1:9" ht="15" customHeight="1">
      <c r="A97" s="86" t="s">
        <v>107</v>
      </c>
      <c r="B97" s="74" t="s">
        <v>248</v>
      </c>
      <c r="C97" s="27" t="s">
        <v>175</v>
      </c>
      <c r="D97" s="75">
        <v>325</v>
      </c>
      <c r="E97" s="136"/>
      <c r="F97" s="136"/>
      <c r="G97" s="4">
        <f t="shared" si="7"/>
        <v>0</v>
      </c>
      <c r="H97" s="137"/>
      <c r="I97" s="108">
        <f t="shared" si="8"/>
        <v>0</v>
      </c>
    </row>
    <row r="98" spans="1:9" ht="15" customHeight="1">
      <c r="A98" s="86" t="s">
        <v>108</v>
      </c>
      <c r="B98" s="74" t="s">
        <v>255</v>
      </c>
      <c r="C98" s="27" t="s">
        <v>175</v>
      </c>
      <c r="D98" s="75">
        <v>5</v>
      </c>
      <c r="E98" s="136"/>
      <c r="F98" s="136"/>
      <c r="G98" s="4">
        <f t="shared" si="7"/>
        <v>0</v>
      </c>
      <c r="H98" s="137"/>
      <c r="I98" s="108">
        <f t="shared" si="8"/>
        <v>0</v>
      </c>
    </row>
    <row r="99" spans="1:9" ht="15" customHeight="1">
      <c r="A99" s="86" t="s">
        <v>109</v>
      </c>
      <c r="B99" s="74" t="s">
        <v>256</v>
      </c>
      <c r="C99" s="27" t="s">
        <v>175</v>
      </c>
      <c r="D99" s="75">
        <v>2</v>
      </c>
      <c r="E99" s="136"/>
      <c r="F99" s="136"/>
      <c r="G99" s="4">
        <f t="shared" si="7"/>
        <v>0</v>
      </c>
      <c r="H99" s="137"/>
      <c r="I99" s="108">
        <f t="shared" si="8"/>
        <v>0</v>
      </c>
    </row>
    <row r="100" spans="1:9" ht="15" customHeight="1">
      <c r="A100" s="86" t="s">
        <v>110</v>
      </c>
      <c r="B100" s="74" t="s">
        <v>264</v>
      </c>
      <c r="C100" s="27" t="s">
        <v>175</v>
      </c>
      <c r="D100" s="75">
        <v>58</v>
      </c>
      <c r="E100" s="136"/>
      <c r="F100" s="136"/>
      <c r="G100" s="4">
        <f t="shared" si="7"/>
        <v>0</v>
      </c>
      <c r="H100" s="137"/>
      <c r="I100" s="108">
        <f t="shared" si="8"/>
        <v>0</v>
      </c>
    </row>
    <row r="101" spans="1:9" ht="15" customHeight="1">
      <c r="A101" s="86" t="s">
        <v>111</v>
      </c>
      <c r="B101" s="74" t="s">
        <v>266</v>
      </c>
      <c r="C101" s="27" t="s">
        <v>175</v>
      </c>
      <c r="D101" s="75">
        <v>12</v>
      </c>
      <c r="E101" s="136"/>
      <c r="F101" s="136"/>
      <c r="G101" s="4">
        <f t="shared" si="7"/>
        <v>0</v>
      </c>
      <c r="H101" s="137"/>
      <c r="I101" s="108">
        <f t="shared" si="8"/>
        <v>0</v>
      </c>
    </row>
    <row r="102" spans="1:9" ht="15" customHeight="1">
      <c r="A102" s="86" t="s">
        <v>112</v>
      </c>
      <c r="B102" s="64" t="s">
        <v>246</v>
      </c>
      <c r="C102" s="54" t="s">
        <v>258</v>
      </c>
      <c r="D102" s="31">
        <v>60</v>
      </c>
      <c r="E102" s="136"/>
      <c r="F102" s="136"/>
      <c r="G102" s="4">
        <f t="shared" si="7"/>
        <v>0</v>
      </c>
      <c r="H102" s="137"/>
      <c r="I102" s="108">
        <f t="shared" si="6"/>
        <v>0</v>
      </c>
    </row>
    <row r="103" spans="1:9" ht="15" customHeight="1">
      <c r="A103" s="86" t="s">
        <v>113</v>
      </c>
      <c r="B103" s="64" t="s">
        <v>189</v>
      </c>
      <c r="C103" s="54" t="s">
        <v>175</v>
      </c>
      <c r="D103" s="31">
        <v>25</v>
      </c>
      <c r="E103" s="136"/>
      <c r="F103" s="136"/>
      <c r="G103" s="4">
        <f t="shared" si="7"/>
        <v>0</v>
      </c>
      <c r="H103" s="137"/>
      <c r="I103" s="108">
        <f t="shared" si="6"/>
        <v>0</v>
      </c>
    </row>
    <row r="104" spans="1:9" ht="15" customHeight="1">
      <c r="A104" s="86" t="s">
        <v>114</v>
      </c>
      <c r="B104" s="64" t="s">
        <v>247</v>
      </c>
      <c r="C104" s="54" t="s">
        <v>175</v>
      </c>
      <c r="D104" s="31">
        <v>300</v>
      </c>
      <c r="E104" s="136"/>
      <c r="F104" s="136"/>
      <c r="G104" s="4">
        <f t="shared" si="7"/>
        <v>0</v>
      </c>
      <c r="H104" s="137"/>
      <c r="I104" s="108">
        <f t="shared" si="6"/>
        <v>0</v>
      </c>
    </row>
    <row r="105" spans="1:9" ht="15" customHeight="1">
      <c r="A105" s="86" t="s">
        <v>115</v>
      </c>
      <c r="B105" s="28" t="s">
        <v>12</v>
      </c>
      <c r="C105" s="16"/>
      <c r="D105" s="32"/>
      <c r="E105" s="6">
        <f>SUMPRODUCT(E9:E104,D9:D104)</f>
        <v>0</v>
      </c>
      <c r="F105" s="6">
        <f>SUMPRODUCT(F9:F104,D9:D104)</f>
        <v>0</v>
      </c>
      <c r="G105" s="6">
        <f>SUM(G9:G104)</f>
        <v>0</v>
      </c>
      <c r="H105" s="67"/>
      <c r="I105" s="109">
        <f>SUM(I9:I104)</f>
        <v>0</v>
      </c>
    </row>
    <row r="106" spans="1:9" ht="15" customHeight="1">
      <c r="A106" s="87"/>
      <c r="B106" s="64"/>
      <c r="C106" s="27"/>
      <c r="D106" s="27"/>
      <c r="E106" s="4"/>
      <c r="F106" s="20"/>
      <c r="G106" s="4"/>
      <c r="H106" s="67"/>
      <c r="I106" s="108"/>
    </row>
    <row r="107" spans="1:9" ht="15" customHeight="1">
      <c r="A107" s="87"/>
      <c r="B107" s="43" t="s">
        <v>172</v>
      </c>
      <c r="C107" s="16"/>
      <c r="D107" s="32"/>
      <c r="E107" s="4"/>
      <c r="F107" s="20"/>
      <c r="G107" s="4"/>
      <c r="H107" s="67"/>
      <c r="I107" s="108"/>
    </row>
    <row r="108" spans="1:9" ht="15" customHeight="1">
      <c r="A108" s="86" t="s">
        <v>115</v>
      </c>
      <c r="B108" s="74" t="s">
        <v>198</v>
      </c>
      <c r="C108" s="27" t="s">
        <v>70</v>
      </c>
      <c r="D108" s="27">
        <v>32</v>
      </c>
      <c r="E108" s="136"/>
      <c r="F108" s="136"/>
      <c r="G108" s="4">
        <f aca="true" t="shared" si="9" ref="G108:G145">(E108+F108)*D108</f>
        <v>0</v>
      </c>
      <c r="H108" s="137"/>
      <c r="I108" s="108">
        <f>G108*(H108+1)</f>
        <v>0</v>
      </c>
    </row>
    <row r="109" spans="1:9" ht="15" customHeight="1">
      <c r="A109" s="86" t="s">
        <v>115</v>
      </c>
      <c r="B109" s="74" t="s">
        <v>117</v>
      </c>
      <c r="C109" s="27" t="s">
        <v>232</v>
      </c>
      <c r="D109" s="75">
        <v>10</v>
      </c>
      <c r="E109" s="136"/>
      <c r="F109" s="136"/>
      <c r="G109" s="4">
        <f t="shared" si="9"/>
        <v>0</v>
      </c>
      <c r="H109" s="137"/>
      <c r="I109" s="108">
        <f>G109*(H109+1)</f>
        <v>0</v>
      </c>
    </row>
    <row r="110" spans="1:9" ht="15" customHeight="1">
      <c r="A110" s="86" t="s">
        <v>116</v>
      </c>
      <c r="B110" s="74" t="s">
        <v>118</v>
      </c>
      <c r="C110" s="27" t="s">
        <v>232</v>
      </c>
      <c r="D110" s="75">
        <v>10</v>
      </c>
      <c r="E110" s="136"/>
      <c r="F110" s="136"/>
      <c r="G110" s="4">
        <f t="shared" si="9"/>
        <v>0</v>
      </c>
      <c r="H110" s="137"/>
      <c r="I110" s="108">
        <f>G110*(H110+1)</f>
        <v>0</v>
      </c>
    </row>
    <row r="111" spans="1:9" ht="15" customHeight="1">
      <c r="A111" s="86" t="s">
        <v>134</v>
      </c>
      <c r="B111" s="74" t="s">
        <v>119</v>
      </c>
      <c r="C111" s="27" t="s">
        <v>232</v>
      </c>
      <c r="D111" s="27">
        <v>10</v>
      </c>
      <c r="E111" s="136"/>
      <c r="F111" s="136"/>
      <c r="G111" s="4">
        <f t="shared" si="9"/>
        <v>0</v>
      </c>
      <c r="H111" s="137"/>
      <c r="I111" s="108">
        <f>G111*(H111+1)</f>
        <v>0</v>
      </c>
    </row>
    <row r="112" spans="1:9" ht="15" customHeight="1">
      <c r="A112" s="86" t="s">
        <v>135</v>
      </c>
      <c r="B112" s="74" t="s">
        <v>190</v>
      </c>
      <c r="C112" s="27" t="s">
        <v>70</v>
      </c>
      <c r="D112" s="27">
        <v>212</v>
      </c>
      <c r="E112" s="136"/>
      <c r="F112" s="136"/>
      <c r="G112" s="20">
        <f t="shared" si="9"/>
        <v>0</v>
      </c>
      <c r="H112" s="137"/>
      <c r="I112" s="110">
        <f aca="true" t="shared" si="10" ref="I112:I138">G112*(H112+1)</f>
        <v>0</v>
      </c>
    </row>
    <row r="113" spans="1:9" s="73" customFormat="1" ht="15" customHeight="1">
      <c r="A113" s="86" t="s">
        <v>136</v>
      </c>
      <c r="B113" s="74" t="s">
        <v>132</v>
      </c>
      <c r="C113" s="27" t="s">
        <v>232</v>
      </c>
      <c r="D113" s="27">
        <v>5</v>
      </c>
      <c r="E113" s="136"/>
      <c r="F113" s="136"/>
      <c r="G113" s="4">
        <f t="shared" si="9"/>
        <v>0</v>
      </c>
      <c r="H113" s="137"/>
      <c r="I113" s="108">
        <f t="shared" si="10"/>
        <v>0</v>
      </c>
    </row>
    <row r="114" spans="1:9" ht="15" customHeight="1">
      <c r="A114" s="86" t="s">
        <v>137</v>
      </c>
      <c r="B114" s="74" t="s">
        <v>82</v>
      </c>
      <c r="C114" s="27" t="s">
        <v>13</v>
      </c>
      <c r="D114" s="75">
        <v>9000</v>
      </c>
      <c r="E114" s="136"/>
      <c r="F114" s="136"/>
      <c r="G114" s="20">
        <f t="shared" si="9"/>
        <v>0</v>
      </c>
      <c r="H114" s="137"/>
      <c r="I114" s="110">
        <f t="shared" si="10"/>
        <v>0</v>
      </c>
    </row>
    <row r="115" spans="1:9" ht="15" customHeight="1">
      <c r="A115" s="86" t="s">
        <v>138</v>
      </c>
      <c r="B115" s="74" t="s">
        <v>250</v>
      </c>
      <c r="C115" s="27" t="s">
        <v>175</v>
      </c>
      <c r="D115" s="75">
        <v>1</v>
      </c>
      <c r="E115" s="136"/>
      <c r="F115" s="136"/>
      <c r="G115" s="4">
        <f t="shared" si="9"/>
        <v>0</v>
      </c>
      <c r="H115" s="137"/>
      <c r="I115" s="108">
        <f aca="true" t="shared" si="11" ref="I115:I120">G115*(H115+1)</f>
        <v>0</v>
      </c>
    </row>
    <row r="116" spans="1:9" ht="15" customHeight="1">
      <c r="A116" s="86" t="s">
        <v>139</v>
      </c>
      <c r="B116" s="74" t="s">
        <v>191</v>
      </c>
      <c r="C116" s="27" t="s">
        <v>175</v>
      </c>
      <c r="D116" s="75">
        <v>126</v>
      </c>
      <c r="E116" s="136"/>
      <c r="F116" s="136"/>
      <c r="G116" s="4">
        <f t="shared" si="9"/>
        <v>0</v>
      </c>
      <c r="H116" s="137"/>
      <c r="I116" s="108">
        <f t="shared" si="11"/>
        <v>0</v>
      </c>
    </row>
    <row r="117" spans="1:9" ht="15" customHeight="1">
      <c r="A117" s="86" t="s">
        <v>140</v>
      </c>
      <c r="B117" s="88" t="s">
        <v>251</v>
      </c>
      <c r="C117" s="27" t="s">
        <v>175</v>
      </c>
      <c r="D117" s="27">
        <v>244</v>
      </c>
      <c r="E117" s="136"/>
      <c r="F117" s="136"/>
      <c r="G117" s="20">
        <f t="shared" si="9"/>
        <v>0</v>
      </c>
      <c r="H117" s="137"/>
      <c r="I117" s="110">
        <f t="shared" si="11"/>
        <v>0</v>
      </c>
    </row>
    <row r="118" spans="1:9" ht="15" customHeight="1">
      <c r="A118" s="86" t="s">
        <v>141</v>
      </c>
      <c r="B118" s="64" t="s">
        <v>238</v>
      </c>
      <c r="C118" s="27" t="s">
        <v>70</v>
      </c>
      <c r="D118" s="27">
        <v>252</v>
      </c>
      <c r="E118" s="136"/>
      <c r="F118" s="136"/>
      <c r="G118" s="4">
        <f t="shared" si="9"/>
        <v>0</v>
      </c>
      <c r="H118" s="137"/>
      <c r="I118" s="108">
        <f t="shared" si="11"/>
        <v>0</v>
      </c>
    </row>
    <row r="119" spans="1:9" ht="15" customHeight="1">
      <c r="A119" s="86" t="s">
        <v>142</v>
      </c>
      <c r="B119" s="74" t="s">
        <v>192</v>
      </c>
      <c r="C119" s="27" t="s">
        <v>175</v>
      </c>
      <c r="D119" s="27">
        <v>75</v>
      </c>
      <c r="E119" s="136"/>
      <c r="F119" s="136"/>
      <c r="G119" s="4">
        <f t="shared" si="9"/>
        <v>0</v>
      </c>
      <c r="H119" s="137"/>
      <c r="I119" s="108">
        <f t="shared" si="11"/>
        <v>0</v>
      </c>
    </row>
    <row r="120" spans="1:9" s="73" customFormat="1" ht="15" customHeight="1">
      <c r="A120" s="86" t="s">
        <v>143</v>
      </c>
      <c r="B120" s="64" t="s">
        <v>216</v>
      </c>
      <c r="C120" s="54" t="s">
        <v>175</v>
      </c>
      <c r="D120" s="31">
        <v>2</v>
      </c>
      <c r="E120" s="136"/>
      <c r="F120" s="136"/>
      <c r="G120" s="4">
        <f t="shared" si="9"/>
        <v>0</v>
      </c>
      <c r="H120" s="137"/>
      <c r="I120" s="108">
        <f t="shared" si="11"/>
        <v>0</v>
      </c>
    </row>
    <row r="121" spans="1:9" ht="15" customHeight="1">
      <c r="A121" s="86" t="s">
        <v>144</v>
      </c>
      <c r="B121" s="74" t="s">
        <v>280</v>
      </c>
      <c r="C121" s="27" t="s">
        <v>13</v>
      </c>
      <c r="D121" s="27">
        <v>126</v>
      </c>
      <c r="E121" s="136"/>
      <c r="F121" s="136"/>
      <c r="G121" s="20">
        <f t="shared" si="9"/>
        <v>0</v>
      </c>
      <c r="H121" s="137"/>
      <c r="I121" s="110">
        <f t="shared" si="10"/>
        <v>0</v>
      </c>
    </row>
    <row r="122" spans="1:9" ht="15" customHeight="1">
      <c r="A122" s="86" t="s">
        <v>145</v>
      </c>
      <c r="B122" s="74" t="s">
        <v>271</v>
      </c>
      <c r="C122" s="27" t="s">
        <v>258</v>
      </c>
      <c r="D122" s="27">
        <v>68</v>
      </c>
      <c r="E122" s="136"/>
      <c r="F122" s="136"/>
      <c r="G122" s="4">
        <f t="shared" si="9"/>
        <v>0</v>
      </c>
      <c r="H122" s="137"/>
      <c r="I122" s="108">
        <f t="shared" si="10"/>
        <v>0</v>
      </c>
    </row>
    <row r="123" spans="1:9" ht="15" customHeight="1">
      <c r="A123" s="86" t="s">
        <v>146</v>
      </c>
      <c r="B123" s="64" t="s">
        <v>242</v>
      </c>
      <c r="C123" s="54" t="s">
        <v>258</v>
      </c>
      <c r="D123" s="31">
        <v>6</v>
      </c>
      <c r="E123" s="136"/>
      <c r="F123" s="136"/>
      <c r="G123" s="4">
        <f t="shared" si="9"/>
        <v>0</v>
      </c>
      <c r="H123" s="137"/>
      <c r="I123" s="108">
        <f>G123*(H123+1)</f>
        <v>0</v>
      </c>
    </row>
    <row r="124" spans="1:9" ht="15" customHeight="1">
      <c r="A124" s="86" t="s">
        <v>147</v>
      </c>
      <c r="B124" s="74" t="s">
        <v>236</v>
      </c>
      <c r="C124" s="27" t="s">
        <v>70</v>
      </c>
      <c r="D124" s="75">
        <v>268</v>
      </c>
      <c r="E124" s="136"/>
      <c r="F124" s="136"/>
      <c r="G124" s="4">
        <f t="shared" si="9"/>
        <v>0</v>
      </c>
      <c r="H124" s="137"/>
      <c r="I124" s="108">
        <f t="shared" si="10"/>
        <v>0</v>
      </c>
    </row>
    <row r="125" spans="1:9" ht="15" customHeight="1">
      <c r="A125" s="86" t="s">
        <v>148</v>
      </c>
      <c r="B125" s="74" t="s">
        <v>187</v>
      </c>
      <c r="C125" s="27" t="s">
        <v>70</v>
      </c>
      <c r="D125" s="27">
        <v>8</v>
      </c>
      <c r="E125" s="136"/>
      <c r="F125" s="136"/>
      <c r="G125" s="4">
        <f t="shared" si="9"/>
        <v>0</v>
      </c>
      <c r="H125" s="137"/>
      <c r="I125" s="108">
        <f t="shared" si="10"/>
        <v>0</v>
      </c>
    </row>
    <row r="126" spans="1:9" ht="15" customHeight="1">
      <c r="A126" s="86" t="s">
        <v>149</v>
      </c>
      <c r="B126" s="74" t="s">
        <v>123</v>
      </c>
      <c r="C126" s="27" t="s">
        <v>70</v>
      </c>
      <c r="D126" s="27">
        <v>120</v>
      </c>
      <c r="E126" s="136"/>
      <c r="F126" s="136"/>
      <c r="G126" s="4">
        <f t="shared" si="9"/>
        <v>0</v>
      </c>
      <c r="H126" s="137"/>
      <c r="I126" s="108">
        <f t="shared" si="10"/>
        <v>0</v>
      </c>
    </row>
    <row r="127" spans="1:9" ht="15" customHeight="1">
      <c r="A127" s="86" t="s">
        <v>150</v>
      </c>
      <c r="B127" s="74" t="s">
        <v>245</v>
      </c>
      <c r="C127" s="27" t="s">
        <v>70</v>
      </c>
      <c r="D127" s="27">
        <v>288</v>
      </c>
      <c r="E127" s="136"/>
      <c r="F127" s="136"/>
      <c r="G127" s="4">
        <f t="shared" si="9"/>
        <v>0</v>
      </c>
      <c r="H127" s="137"/>
      <c r="I127" s="108">
        <f t="shared" si="10"/>
        <v>0</v>
      </c>
    </row>
    <row r="128" spans="1:9" ht="15" customHeight="1">
      <c r="A128" s="86" t="s">
        <v>151</v>
      </c>
      <c r="B128" s="74" t="s">
        <v>272</v>
      </c>
      <c r="C128" s="27" t="s">
        <v>70</v>
      </c>
      <c r="D128" s="75">
        <v>13</v>
      </c>
      <c r="E128" s="136"/>
      <c r="F128" s="136"/>
      <c r="G128" s="4">
        <f t="shared" si="9"/>
        <v>0</v>
      </c>
      <c r="H128" s="137"/>
      <c r="I128" s="108">
        <f t="shared" si="10"/>
        <v>0</v>
      </c>
    </row>
    <row r="129" spans="1:9" s="73" customFormat="1" ht="15" customHeight="1">
      <c r="A129" s="86" t="s">
        <v>152</v>
      </c>
      <c r="B129" s="74" t="s">
        <v>228</v>
      </c>
      <c r="C129" s="27" t="s">
        <v>70</v>
      </c>
      <c r="D129" s="75">
        <v>300</v>
      </c>
      <c r="E129" s="136"/>
      <c r="F129" s="136"/>
      <c r="G129" s="4">
        <f t="shared" si="9"/>
        <v>0</v>
      </c>
      <c r="H129" s="137"/>
      <c r="I129" s="108">
        <f t="shared" si="10"/>
        <v>0</v>
      </c>
    </row>
    <row r="130" spans="1:9" s="73" customFormat="1" ht="15" customHeight="1">
      <c r="A130" s="86" t="s">
        <v>153</v>
      </c>
      <c r="B130" s="74" t="s">
        <v>193</v>
      </c>
      <c r="C130" s="27" t="s">
        <v>232</v>
      </c>
      <c r="D130" s="75">
        <v>5</v>
      </c>
      <c r="E130" s="136"/>
      <c r="F130" s="136"/>
      <c r="G130" s="4">
        <f t="shared" si="9"/>
        <v>0</v>
      </c>
      <c r="H130" s="137"/>
      <c r="I130" s="108">
        <f t="shared" si="10"/>
        <v>0</v>
      </c>
    </row>
    <row r="131" spans="1:9" s="73" customFormat="1" ht="15" customHeight="1">
      <c r="A131" s="86" t="s">
        <v>154</v>
      </c>
      <c r="B131" s="74" t="s">
        <v>199</v>
      </c>
      <c r="C131" s="27" t="s">
        <v>232</v>
      </c>
      <c r="D131" s="75">
        <v>5</v>
      </c>
      <c r="E131" s="136"/>
      <c r="F131" s="136"/>
      <c r="G131" s="4">
        <f t="shared" si="9"/>
        <v>0</v>
      </c>
      <c r="H131" s="137"/>
      <c r="I131" s="108">
        <f t="shared" si="10"/>
        <v>0</v>
      </c>
    </row>
    <row r="132" spans="1:9" s="73" customFormat="1" ht="15" customHeight="1">
      <c r="A132" s="86" t="s">
        <v>155</v>
      </c>
      <c r="B132" s="74" t="s">
        <v>125</v>
      </c>
      <c r="C132" s="27" t="s">
        <v>232</v>
      </c>
      <c r="D132" s="75">
        <v>5</v>
      </c>
      <c r="E132" s="136"/>
      <c r="F132" s="136"/>
      <c r="G132" s="4">
        <f t="shared" si="9"/>
        <v>0</v>
      </c>
      <c r="H132" s="137"/>
      <c r="I132" s="108">
        <f t="shared" si="10"/>
        <v>0</v>
      </c>
    </row>
    <row r="133" spans="1:9" ht="15" customHeight="1">
      <c r="A133" s="86" t="s">
        <v>156</v>
      </c>
      <c r="B133" s="74" t="s">
        <v>126</v>
      </c>
      <c r="C133" s="27" t="s">
        <v>232</v>
      </c>
      <c r="D133" s="75">
        <v>3</v>
      </c>
      <c r="E133" s="136"/>
      <c r="F133" s="136"/>
      <c r="G133" s="4">
        <f t="shared" si="9"/>
        <v>0</v>
      </c>
      <c r="H133" s="137"/>
      <c r="I133" s="108">
        <f t="shared" si="10"/>
        <v>0</v>
      </c>
    </row>
    <row r="134" spans="1:9" ht="15" customHeight="1">
      <c r="A134" s="86" t="s">
        <v>157</v>
      </c>
      <c r="B134" s="74" t="s">
        <v>127</v>
      </c>
      <c r="C134" s="27" t="s">
        <v>232</v>
      </c>
      <c r="D134" s="27">
        <v>5</v>
      </c>
      <c r="E134" s="136"/>
      <c r="F134" s="136"/>
      <c r="G134" s="4">
        <f t="shared" si="9"/>
        <v>0</v>
      </c>
      <c r="H134" s="137"/>
      <c r="I134" s="108">
        <f t="shared" si="10"/>
        <v>0</v>
      </c>
    </row>
    <row r="135" spans="1:9" ht="15" customHeight="1">
      <c r="A135" s="86" t="s">
        <v>158</v>
      </c>
      <c r="B135" s="74" t="s">
        <v>128</v>
      </c>
      <c r="C135" s="27" t="s">
        <v>232</v>
      </c>
      <c r="D135" s="27">
        <v>5</v>
      </c>
      <c r="E135" s="136"/>
      <c r="F135" s="136"/>
      <c r="G135" s="4">
        <f t="shared" si="9"/>
        <v>0</v>
      </c>
      <c r="H135" s="137"/>
      <c r="I135" s="108">
        <f t="shared" si="10"/>
        <v>0</v>
      </c>
    </row>
    <row r="136" spans="1:9" s="73" customFormat="1" ht="15" customHeight="1">
      <c r="A136" s="86" t="s">
        <v>159</v>
      </c>
      <c r="B136" s="74" t="s">
        <v>229</v>
      </c>
      <c r="C136" s="27" t="s">
        <v>258</v>
      </c>
      <c r="D136" s="27">
        <v>90</v>
      </c>
      <c r="E136" s="136"/>
      <c r="F136" s="136"/>
      <c r="G136" s="4">
        <f t="shared" si="9"/>
        <v>0</v>
      </c>
      <c r="H136" s="137"/>
      <c r="I136" s="108">
        <f t="shared" si="10"/>
        <v>0</v>
      </c>
    </row>
    <row r="137" spans="1:9" ht="15" customHeight="1">
      <c r="A137" s="86" t="s">
        <v>160</v>
      </c>
      <c r="B137" s="74" t="s">
        <v>129</v>
      </c>
      <c r="C137" s="27" t="s">
        <v>232</v>
      </c>
      <c r="D137" s="27">
        <v>5</v>
      </c>
      <c r="E137" s="136"/>
      <c r="F137" s="136"/>
      <c r="G137" s="4">
        <f t="shared" si="9"/>
        <v>0</v>
      </c>
      <c r="H137" s="137"/>
      <c r="I137" s="108">
        <f t="shared" si="10"/>
        <v>0</v>
      </c>
    </row>
    <row r="138" spans="1:9" ht="15" customHeight="1">
      <c r="A138" s="86" t="s">
        <v>164</v>
      </c>
      <c r="B138" s="74" t="s">
        <v>130</v>
      </c>
      <c r="C138" s="27" t="s">
        <v>232</v>
      </c>
      <c r="D138" s="27">
        <v>5</v>
      </c>
      <c r="E138" s="136"/>
      <c r="F138" s="136"/>
      <c r="G138" s="4">
        <f t="shared" si="9"/>
        <v>0</v>
      </c>
      <c r="H138" s="137"/>
      <c r="I138" s="108">
        <f t="shared" si="10"/>
        <v>0</v>
      </c>
    </row>
    <row r="139" spans="1:9" ht="15" customHeight="1">
      <c r="A139" s="86" t="s">
        <v>165</v>
      </c>
      <c r="B139" s="74" t="s">
        <v>200</v>
      </c>
      <c r="C139" s="27" t="s">
        <v>70</v>
      </c>
      <c r="D139" s="27">
        <v>75</v>
      </c>
      <c r="E139" s="136"/>
      <c r="F139" s="136"/>
      <c r="G139" s="4">
        <f t="shared" si="9"/>
        <v>0</v>
      </c>
      <c r="H139" s="137"/>
      <c r="I139" s="108">
        <f aca="true" t="shared" si="12" ref="I139:I145">G139*(H139+1)</f>
        <v>0</v>
      </c>
    </row>
    <row r="140" spans="1:9" ht="15" customHeight="1">
      <c r="A140" s="86" t="s">
        <v>173</v>
      </c>
      <c r="B140" s="74" t="s">
        <v>201</v>
      </c>
      <c r="C140" s="27" t="s">
        <v>70</v>
      </c>
      <c r="D140" s="27">
        <v>33</v>
      </c>
      <c r="E140" s="136"/>
      <c r="F140" s="136"/>
      <c r="G140" s="4">
        <f t="shared" si="9"/>
        <v>0</v>
      </c>
      <c r="H140" s="137"/>
      <c r="I140" s="108">
        <f t="shared" si="12"/>
        <v>0</v>
      </c>
    </row>
    <row r="141" spans="1:9" ht="15" customHeight="1">
      <c r="A141" s="86" t="s">
        <v>166</v>
      </c>
      <c r="B141" s="64" t="s">
        <v>273</v>
      </c>
      <c r="C141" s="27" t="s">
        <v>175</v>
      </c>
      <c r="D141" s="27">
        <v>155</v>
      </c>
      <c r="E141" s="136"/>
      <c r="F141" s="136"/>
      <c r="G141" s="4">
        <f t="shared" si="9"/>
        <v>0</v>
      </c>
      <c r="H141" s="137"/>
      <c r="I141" s="108">
        <f t="shared" si="12"/>
        <v>0</v>
      </c>
    </row>
    <row r="142" spans="1:9" ht="15" customHeight="1">
      <c r="A142" s="86" t="s">
        <v>167</v>
      </c>
      <c r="B142" s="64" t="s">
        <v>279</v>
      </c>
      <c r="C142" s="27" t="s">
        <v>175</v>
      </c>
      <c r="D142" s="27">
        <v>26</v>
      </c>
      <c r="E142" s="136"/>
      <c r="F142" s="136"/>
      <c r="G142" s="4">
        <f t="shared" si="9"/>
        <v>0</v>
      </c>
      <c r="H142" s="137"/>
      <c r="I142" s="108">
        <f>G142*(H142+1)</f>
        <v>0</v>
      </c>
    </row>
    <row r="143" spans="1:9" ht="15" customHeight="1">
      <c r="A143" s="86" t="s">
        <v>168</v>
      </c>
      <c r="B143" s="64" t="s">
        <v>194</v>
      </c>
      <c r="C143" s="27" t="s">
        <v>70</v>
      </c>
      <c r="D143" s="27">
        <v>52</v>
      </c>
      <c r="E143" s="136"/>
      <c r="F143" s="136"/>
      <c r="G143" s="4">
        <f t="shared" si="9"/>
        <v>0</v>
      </c>
      <c r="H143" s="137"/>
      <c r="I143" s="108">
        <f t="shared" si="12"/>
        <v>0</v>
      </c>
    </row>
    <row r="144" spans="1:9" ht="15" customHeight="1">
      <c r="A144" s="86" t="s">
        <v>169</v>
      </c>
      <c r="B144" s="64" t="s">
        <v>230</v>
      </c>
      <c r="C144" s="27" t="s">
        <v>175</v>
      </c>
      <c r="D144" s="27">
        <v>74</v>
      </c>
      <c r="E144" s="136"/>
      <c r="F144" s="136"/>
      <c r="G144" s="4">
        <f t="shared" si="9"/>
        <v>0</v>
      </c>
      <c r="H144" s="137"/>
      <c r="I144" s="108">
        <f t="shared" si="12"/>
        <v>0</v>
      </c>
    </row>
    <row r="145" spans="1:9" ht="15" customHeight="1">
      <c r="A145" s="86" t="s">
        <v>170</v>
      </c>
      <c r="B145" s="64" t="s">
        <v>246</v>
      </c>
      <c r="C145" s="27" t="s">
        <v>258</v>
      </c>
      <c r="D145" s="27">
        <v>50</v>
      </c>
      <c r="E145" s="136"/>
      <c r="F145" s="136"/>
      <c r="G145" s="4">
        <f t="shared" si="9"/>
        <v>0</v>
      </c>
      <c r="H145" s="137"/>
      <c r="I145" s="108">
        <f t="shared" si="12"/>
        <v>0</v>
      </c>
    </row>
    <row r="146" spans="1:9" ht="15" customHeight="1">
      <c r="A146" s="86" t="s">
        <v>171</v>
      </c>
      <c r="B146" s="90" t="s">
        <v>12</v>
      </c>
      <c r="C146" s="91"/>
      <c r="D146" s="92"/>
      <c r="E146" s="93">
        <f>SUMPRODUCT(E108:E145,D108:D145)</f>
        <v>0</v>
      </c>
      <c r="F146" s="93">
        <f>SUMPRODUCT(F108:F145,D108:D145)</f>
        <v>0</v>
      </c>
      <c r="G146" s="93">
        <f>SUM(G108:G145)</f>
        <v>0</v>
      </c>
      <c r="H146" s="94"/>
      <c r="I146" s="111">
        <f>SUM(I108:I145)</f>
        <v>0</v>
      </c>
    </row>
    <row r="147" spans="1:9" ht="15" customHeight="1" thickBot="1">
      <c r="A147" s="89"/>
      <c r="B147" s="90"/>
      <c r="C147" s="91"/>
      <c r="D147" s="92"/>
      <c r="E147" s="93"/>
      <c r="F147" s="93"/>
      <c r="G147" s="93"/>
      <c r="H147" s="94"/>
      <c r="I147" s="111"/>
    </row>
    <row r="148" spans="1:9" ht="17.25" thickBot="1" thickTop="1">
      <c r="A148" s="18"/>
      <c r="B148" s="23" t="s">
        <v>14</v>
      </c>
      <c r="C148" s="18"/>
      <c r="D148" s="33" t="s">
        <v>7</v>
      </c>
      <c r="E148" s="24">
        <f>E146+E105</f>
        <v>0</v>
      </c>
      <c r="F148" s="24">
        <f>F146+F105</f>
        <v>0</v>
      </c>
      <c r="G148" s="24">
        <f>G146+G105</f>
        <v>0</v>
      </c>
      <c r="H148" s="24"/>
      <c r="I148" s="112">
        <f>I146+I105</f>
        <v>0</v>
      </c>
    </row>
    <row r="149" spans="1:9" ht="16.5" thickTop="1">
      <c r="A149" s="96"/>
      <c r="B149" s="95"/>
      <c r="C149" s="102"/>
      <c r="D149" s="103"/>
      <c r="E149" s="104"/>
      <c r="F149" s="104"/>
      <c r="G149" s="104"/>
      <c r="H149" s="105"/>
      <c r="I149" s="106"/>
    </row>
    <row r="150" spans="1:9" ht="15.75">
      <c r="A150" s="117"/>
      <c r="B150" s="126"/>
      <c r="C150" s="138"/>
      <c r="D150" s="138"/>
      <c r="E150" s="138"/>
      <c r="F150" s="138"/>
      <c r="G150" s="138"/>
      <c r="H150" s="139"/>
      <c r="I150" s="140"/>
    </row>
    <row r="151" spans="1:9" ht="15.75">
      <c r="A151" s="117"/>
      <c r="B151" s="126" t="s">
        <v>282</v>
      </c>
      <c r="C151" s="141"/>
      <c r="D151" s="142"/>
      <c r="E151" s="140"/>
      <c r="F151" s="140"/>
      <c r="G151" s="140"/>
      <c r="H151" s="139"/>
      <c r="I151" s="140"/>
    </row>
    <row r="152" spans="1:9" ht="18">
      <c r="A152" s="117"/>
      <c r="B152" s="127"/>
      <c r="C152" s="138"/>
      <c r="D152" s="138"/>
      <c r="E152" s="138"/>
      <c r="F152" s="138"/>
      <c r="G152" s="138"/>
      <c r="H152" s="139"/>
      <c r="I152" s="140"/>
    </row>
    <row r="153" spans="1:9" ht="18">
      <c r="A153" s="117"/>
      <c r="B153" s="127"/>
      <c r="C153" s="141"/>
      <c r="D153" s="142"/>
      <c r="E153" s="140"/>
      <c r="F153" s="140"/>
      <c r="G153" s="140"/>
      <c r="H153" s="139"/>
      <c r="I153" s="140"/>
    </row>
  </sheetData>
  <sheetProtection password="C919" sheet="1"/>
  <mergeCells count="7">
    <mergeCell ref="C152:G152"/>
    <mergeCell ref="C150:G150"/>
    <mergeCell ref="A5:I5"/>
    <mergeCell ref="A1:I1"/>
    <mergeCell ref="A2:I2"/>
    <mergeCell ref="A4:I4"/>
    <mergeCell ref="A3:J3"/>
  </mergeCells>
  <printOptions horizontalCentered="1"/>
  <pageMargins left="0" right="0" top="0.3937007874015748" bottom="0" header="0.3937007874015748" footer="0"/>
  <pageSetup fitToHeight="0" fitToWidth="0" horizontalDpi="300" verticalDpi="300" orientation="landscape" paperSize="9" scale="68" r:id="rId1"/>
  <rowBreaks count="2" manualBreakCount="2">
    <brk id="50" max="10" man="1"/>
    <brk id="10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2"/>
  <sheetViews>
    <sheetView view="pageBreakPreview" zoomScale="60" zoomScalePageLayoutView="0" workbookViewId="0" topLeftCell="A1">
      <pane ySplit="7" topLeftCell="A8" activePane="bottomLeft" state="frozen"/>
      <selection pane="topLeft" activeCell="B25" sqref="B25"/>
      <selection pane="bottomLeft" activeCell="H157" sqref="H157"/>
    </sheetView>
  </sheetViews>
  <sheetFormatPr defaultColWidth="9.140625" defaultRowHeight="12.75"/>
  <cols>
    <col min="1" max="1" width="7.421875" style="0" customWidth="1"/>
    <col min="2" max="2" width="100.8515625" style="36" customWidth="1"/>
    <col min="3" max="3" width="13.421875" style="0" customWidth="1"/>
    <col min="4" max="4" width="16.7109375" style="38" customWidth="1"/>
    <col min="5" max="5" width="16.7109375" style="8" customWidth="1"/>
    <col min="6" max="6" width="16.57421875" style="8" customWidth="1"/>
    <col min="7" max="9" width="14.7109375" style="1" customWidth="1"/>
    <col min="10" max="10" width="16.7109375" style="9" customWidth="1"/>
    <col min="11" max="11" width="9.28125" style="0" customWidth="1"/>
  </cols>
  <sheetData>
    <row r="1" spans="1:11" ht="19.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7"/>
    </row>
    <row r="2" spans="1:11" ht="19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7"/>
    </row>
    <row r="3" spans="1:11" ht="19.5" customHeight="1">
      <c r="A3" s="116" t="s">
        <v>281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ht="19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19.5" customHeight="1" thickBo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2" s="7" customFormat="1" ht="19.5" customHeight="1" thickBot="1" thickTop="1">
      <c r="A6" s="62" t="s">
        <v>2</v>
      </c>
      <c r="B6" s="62" t="s">
        <v>3</v>
      </c>
      <c r="C6" s="62" t="s">
        <v>5</v>
      </c>
      <c r="D6" s="62" t="s">
        <v>18</v>
      </c>
      <c r="E6" s="63" t="s">
        <v>19</v>
      </c>
      <c r="F6" s="63" t="s">
        <v>15</v>
      </c>
      <c r="G6" s="114" t="s">
        <v>16</v>
      </c>
      <c r="H6" s="114"/>
      <c r="I6" s="114"/>
      <c r="J6" s="63" t="s">
        <v>15</v>
      </c>
      <c r="K6" s="56"/>
      <c r="L6" s="56"/>
    </row>
    <row r="7" spans="1:10" s="7" customFormat="1" ht="17.25" customHeight="1" thickBot="1" thickTop="1">
      <c r="A7" s="59"/>
      <c r="B7" s="60"/>
      <c r="C7" s="3"/>
      <c r="D7" s="39"/>
      <c r="E7" s="14"/>
      <c r="F7" s="57"/>
      <c r="G7" s="61">
        <v>1</v>
      </c>
      <c r="H7" s="61">
        <v>2</v>
      </c>
      <c r="I7" s="61">
        <v>3</v>
      </c>
      <c r="J7" s="58"/>
    </row>
    <row r="8" spans="1:10" s="7" customFormat="1" ht="17.25" customHeight="1" thickTop="1">
      <c r="A8" s="17" t="s">
        <v>6</v>
      </c>
      <c r="B8" s="37" t="s">
        <v>71</v>
      </c>
      <c r="C8" s="3"/>
      <c r="D8" s="39"/>
      <c r="E8" s="14"/>
      <c r="F8" s="11"/>
      <c r="G8" s="10"/>
      <c r="H8" s="10"/>
      <c r="I8" s="10"/>
      <c r="J8" s="21"/>
    </row>
    <row r="9" spans="1:10" s="7" customFormat="1" ht="17.25" customHeight="1">
      <c r="A9" s="17"/>
      <c r="B9" s="28" t="str">
        <f>'Plan. Elet.ICT'!B8</f>
        <v>Instalações Elétricas</v>
      </c>
      <c r="C9" s="3"/>
      <c r="D9" s="39"/>
      <c r="E9" s="14"/>
      <c r="F9" s="11"/>
      <c r="G9" s="10"/>
      <c r="H9" s="10"/>
      <c r="I9" s="10"/>
      <c r="J9" s="21"/>
    </row>
    <row r="10" spans="1:10" s="7" customFormat="1" ht="17.25" customHeight="1">
      <c r="A10" s="25" t="s">
        <v>8</v>
      </c>
      <c r="B10" s="26" t="str">
        <f>'Plan. Elet.ICT'!B9</f>
        <v>Acoplamento para Perfilado 38x38mm (sapata quadrada)</v>
      </c>
      <c r="C10" s="31">
        <f>'Plan. Elet.ICT'!D9</f>
        <v>147</v>
      </c>
      <c r="D10" s="78">
        <f>'Plan. Elet.ICT'!E9</f>
        <v>0</v>
      </c>
      <c r="E10" s="78">
        <f>'Plan. Elet.ICT'!F9</f>
        <v>0</v>
      </c>
      <c r="F10" s="78">
        <f>(D10+E10)*(1+'Plan. Elet.ICT'!H9)*C10</f>
        <v>0</v>
      </c>
      <c r="G10" s="115"/>
      <c r="H10" s="115"/>
      <c r="I10" s="115"/>
      <c r="J10" s="13">
        <f aca="true" t="shared" si="0" ref="J10:J41">SUM(G10:I10)</f>
        <v>0</v>
      </c>
    </row>
    <row r="11" spans="1:10" s="7" customFormat="1" ht="17.25" customHeight="1">
      <c r="A11" s="25" t="s">
        <v>9</v>
      </c>
      <c r="B11" s="26" t="str">
        <f>'Plan. Elet.ICT'!B10</f>
        <v>Arruela de lisa galvan. 1/4"</v>
      </c>
      <c r="C11" s="31">
        <f>'Plan. Elet.ICT'!D10</f>
        <v>24</v>
      </c>
      <c r="D11" s="78">
        <f>'Plan. Elet.ICT'!E10</f>
        <v>0</v>
      </c>
      <c r="E11" s="78">
        <f>'Plan. Elet.ICT'!F10</f>
        <v>0</v>
      </c>
      <c r="F11" s="78">
        <f>(D11+E11)*(1+'Plan. Elet.ICT'!H10)*C11</f>
        <v>0</v>
      </c>
      <c r="G11" s="115"/>
      <c r="H11" s="115"/>
      <c r="I11" s="115"/>
      <c r="J11" s="13">
        <f t="shared" si="0"/>
        <v>0</v>
      </c>
    </row>
    <row r="12" spans="1:10" s="7" customFormat="1" ht="17.25" customHeight="1">
      <c r="A12" s="25" t="s">
        <v>10</v>
      </c>
      <c r="B12" s="26" t="str">
        <f>'Plan. Elet.ICT'!B11</f>
        <v>Arruela de lisa galvan. 3/4"</v>
      </c>
      <c r="C12" s="31">
        <f>'Plan. Elet.ICT'!D11</f>
        <v>10</v>
      </c>
      <c r="D12" s="78">
        <f>'Plan. Elet.ICT'!E11</f>
        <v>0</v>
      </c>
      <c r="E12" s="78">
        <f>'Plan. Elet.ICT'!F11</f>
        <v>0</v>
      </c>
      <c r="F12" s="78">
        <f>(D12+E12)*(1+'Plan. Elet.ICT'!H11)*C12</f>
        <v>0</v>
      </c>
      <c r="G12" s="115"/>
      <c r="H12" s="115"/>
      <c r="I12" s="115"/>
      <c r="J12" s="13">
        <f t="shared" si="0"/>
        <v>0</v>
      </c>
    </row>
    <row r="13" spans="1:10" s="7" customFormat="1" ht="17.25" customHeight="1">
      <c r="A13" s="25" t="s">
        <v>11</v>
      </c>
      <c r="B13" s="26" t="str">
        <f>'Plan. Elet.ICT'!B12</f>
        <v>Arruela de pressão galvan. 1/4"</v>
      </c>
      <c r="C13" s="31">
        <f>'Plan. Elet.ICT'!D12</f>
        <v>24</v>
      </c>
      <c r="D13" s="78">
        <f>'Plan. Elet.ICT'!E12</f>
        <v>0</v>
      </c>
      <c r="E13" s="78">
        <f>'Plan. Elet.ICT'!F12</f>
        <v>0</v>
      </c>
      <c r="F13" s="78">
        <f>(D13+E13)*(1+'Plan. Elet.ICT'!H12)*C13</f>
        <v>0</v>
      </c>
      <c r="G13" s="115"/>
      <c r="H13" s="115"/>
      <c r="I13" s="115"/>
      <c r="J13" s="13">
        <f t="shared" si="0"/>
        <v>0</v>
      </c>
    </row>
    <row r="14" spans="1:10" s="7" customFormat="1" ht="17.25" customHeight="1">
      <c r="A14" s="25" t="s">
        <v>0</v>
      </c>
      <c r="B14" s="26" t="str">
        <f>'Plan. Elet.ICT'!B13</f>
        <v>Arruela de pressão galvan. 3/8"</v>
      </c>
      <c r="C14" s="31">
        <f>'Plan. Elet.ICT'!D13</f>
        <v>10</v>
      </c>
      <c r="D14" s="78">
        <f>'Plan. Elet.ICT'!E13</f>
        <v>0</v>
      </c>
      <c r="E14" s="78">
        <f>'Plan. Elet.ICT'!F13</f>
        <v>0</v>
      </c>
      <c r="F14" s="78">
        <f>(D14+E14)*(1+'Plan. Elet.ICT'!H13)*C14</f>
        <v>0</v>
      </c>
      <c r="G14" s="115"/>
      <c r="H14" s="115"/>
      <c r="I14" s="115"/>
      <c r="J14" s="13">
        <f t="shared" si="0"/>
        <v>0</v>
      </c>
    </row>
    <row r="15" spans="1:10" s="7" customFormat="1" ht="17.25" customHeight="1">
      <c r="A15" s="25" t="s">
        <v>1</v>
      </c>
      <c r="B15" s="26" t="str">
        <f>'Plan. Elet.ICT'!B14</f>
        <v>Braçadeira eletroduto metálico 3/4" tipo cunha</v>
      </c>
      <c r="C15" s="31">
        <f>'Plan. Elet.ICT'!D14</f>
        <v>248</v>
      </c>
      <c r="D15" s="78">
        <f>'Plan. Elet.ICT'!E14</f>
        <v>0</v>
      </c>
      <c r="E15" s="78">
        <f>'Plan. Elet.ICT'!F14</f>
        <v>0</v>
      </c>
      <c r="F15" s="78">
        <f>(D15+E15)*(1+'Plan. Elet.ICT'!H14)*C15</f>
        <v>0</v>
      </c>
      <c r="G15" s="115"/>
      <c r="H15" s="115"/>
      <c r="I15" s="115"/>
      <c r="J15" s="13">
        <f t="shared" si="0"/>
        <v>0</v>
      </c>
    </row>
    <row r="16" spans="1:10" s="7" customFormat="1" ht="17.25" customHeight="1">
      <c r="A16" s="25" t="s">
        <v>20</v>
      </c>
      <c r="B16" s="26" t="str">
        <f>'Plan. Elet.ICT'!B15</f>
        <v>Bucha de nylon S8</v>
      </c>
      <c r="C16" s="31">
        <f>'Plan. Elet.ICT'!D15</f>
        <v>24</v>
      </c>
      <c r="D16" s="78">
        <f>'Plan. Elet.ICT'!E15</f>
        <v>0</v>
      </c>
      <c r="E16" s="78">
        <f>'Plan. Elet.ICT'!F15</f>
        <v>0</v>
      </c>
      <c r="F16" s="78">
        <f>(D16+E16)*(1+'Plan. Elet.ICT'!H15)*C16</f>
        <v>0</v>
      </c>
      <c r="G16" s="115"/>
      <c r="H16" s="115"/>
      <c r="I16" s="115"/>
      <c r="J16" s="13">
        <f t="shared" si="0"/>
        <v>0</v>
      </c>
    </row>
    <row r="17" spans="1:10" s="7" customFormat="1" ht="17.25" customHeight="1">
      <c r="A17" s="25" t="s">
        <v>21</v>
      </c>
      <c r="B17" s="26" t="str">
        <f>'Plan. Elet.ICT'!B16</f>
        <v>Cabo unipolar (cobre)  isol. HEPR- ench .Eva-  0.6/1kv  10mm2- azul claro </v>
      </c>
      <c r="C17" s="31">
        <f>'Plan. Elet.ICT'!D16</f>
        <v>50</v>
      </c>
      <c r="D17" s="78">
        <f>'Plan. Elet.ICT'!E16</f>
        <v>0</v>
      </c>
      <c r="E17" s="78">
        <f>'Plan. Elet.ICT'!F16</f>
        <v>0</v>
      </c>
      <c r="F17" s="78">
        <f>(D17+E17)*(1+'Plan. Elet.ICT'!H16)*C17</f>
        <v>0</v>
      </c>
      <c r="G17" s="115"/>
      <c r="H17" s="115"/>
      <c r="I17" s="115"/>
      <c r="J17" s="13">
        <f t="shared" si="0"/>
        <v>0</v>
      </c>
    </row>
    <row r="18" spans="1:10" s="7" customFormat="1" ht="17.25" customHeight="1">
      <c r="A18" s="25" t="s">
        <v>22</v>
      </c>
      <c r="B18" s="26" t="str">
        <f>'Plan. Elet.ICT'!B17</f>
        <v>Cabo unipolar (cobre) isol . HEPR -ench. Eva - 0.6/1kv  10mm2- verde -amarelo</v>
      </c>
      <c r="C18" s="31">
        <f>'Plan. Elet.ICT'!D17</f>
        <v>100</v>
      </c>
      <c r="D18" s="78">
        <f>'Plan. Elet.ICT'!E17</f>
        <v>0</v>
      </c>
      <c r="E18" s="78">
        <f>'Plan. Elet.ICT'!F17</f>
        <v>0</v>
      </c>
      <c r="F18" s="78">
        <f>(D18+E18)*(1+'Plan. Elet.ICT'!H17)*C18</f>
        <v>0</v>
      </c>
      <c r="G18" s="115"/>
      <c r="H18" s="115"/>
      <c r="I18" s="115"/>
      <c r="J18" s="13">
        <f t="shared" si="0"/>
        <v>0</v>
      </c>
    </row>
    <row r="19" spans="1:10" s="7" customFormat="1" ht="17.25" customHeight="1">
      <c r="A19" s="25" t="s">
        <v>23</v>
      </c>
      <c r="B19" s="26" t="str">
        <f>'Plan. Elet.ICT'!B18</f>
        <v>Cabo unipolar (cobre) isol . HEPR -ench. Eva - 0.6/1kv  6.0mm2-preto</v>
      </c>
      <c r="C19" s="31">
        <f>'Plan. Elet.ICT'!D18</f>
        <v>100</v>
      </c>
      <c r="D19" s="78">
        <f>'Plan. Elet.ICT'!E18</f>
        <v>0</v>
      </c>
      <c r="E19" s="78">
        <f>'Plan. Elet.ICT'!F18</f>
        <v>0</v>
      </c>
      <c r="F19" s="78">
        <f>(D19+E19)*(1+'Plan. Elet.ICT'!H18)*C19</f>
        <v>0</v>
      </c>
      <c r="G19" s="115"/>
      <c r="H19" s="115"/>
      <c r="I19" s="115"/>
      <c r="J19" s="13">
        <f t="shared" si="0"/>
        <v>0</v>
      </c>
    </row>
    <row r="20" spans="1:10" s="7" customFormat="1" ht="17.25" customHeight="1">
      <c r="A20" s="25" t="s">
        <v>24</v>
      </c>
      <c r="B20" s="26" t="str">
        <f>'Plan. Elet.ICT'!B19</f>
        <v>Cabo unipolar (cobre) isol. HEPR - ench .EVA- 0.6/1KV 4mm2- azul claro</v>
      </c>
      <c r="C20" s="31">
        <f>'Plan. Elet.ICT'!D19</f>
        <v>100</v>
      </c>
      <c r="D20" s="78">
        <f>'Plan. Elet.ICT'!E19</f>
        <v>0</v>
      </c>
      <c r="E20" s="78">
        <f>'Plan. Elet.ICT'!F19</f>
        <v>0</v>
      </c>
      <c r="F20" s="78">
        <f>(D20+E20)*(1+'Plan. Elet.ICT'!H19)*C20</f>
        <v>0</v>
      </c>
      <c r="G20" s="115"/>
      <c r="H20" s="115"/>
      <c r="I20" s="115"/>
      <c r="J20" s="13">
        <f t="shared" si="0"/>
        <v>0</v>
      </c>
    </row>
    <row r="21" spans="1:10" s="7" customFormat="1" ht="17.25" customHeight="1">
      <c r="A21" s="25" t="s">
        <v>25</v>
      </c>
      <c r="B21" s="26" t="str">
        <f>'Plan. Elet.ICT'!B20</f>
        <v>Cabo unipolar (cobre) isol. PVC- 450/750V 2.5 mm2- amarelo (retorno)</v>
      </c>
      <c r="C21" s="31">
        <f>'Plan. Elet.ICT'!D20</f>
        <v>1200</v>
      </c>
      <c r="D21" s="78">
        <f>'Plan. Elet.ICT'!E20</f>
        <v>0</v>
      </c>
      <c r="E21" s="78">
        <f>'Plan. Elet.ICT'!F20</f>
        <v>0</v>
      </c>
      <c r="F21" s="78">
        <f>(D21+E21)*(1+'Plan. Elet.ICT'!H20)*C21</f>
        <v>0</v>
      </c>
      <c r="G21" s="115"/>
      <c r="H21" s="115"/>
      <c r="I21" s="115"/>
      <c r="J21" s="13">
        <f t="shared" si="0"/>
        <v>0</v>
      </c>
    </row>
    <row r="22" spans="1:10" s="7" customFormat="1" ht="17.25" customHeight="1">
      <c r="A22" s="25" t="s">
        <v>26</v>
      </c>
      <c r="B22" s="26" t="str">
        <f>'Plan. Elet.ICT'!B21</f>
        <v>Cabo Unipolar (cobre) Isol.HEPR - ench.EVA - 0,6/1kV 10 mm² -preto</v>
      </c>
      <c r="C22" s="31">
        <f>'Plan. Elet.ICT'!D21</f>
        <v>100</v>
      </c>
      <c r="D22" s="78">
        <f>'Plan. Elet.ICT'!E21</f>
        <v>0</v>
      </c>
      <c r="E22" s="78">
        <f>'Plan. Elet.ICT'!F21</f>
        <v>0</v>
      </c>
      <c r="F22" s="78">
        <f>(D22+E22)*(1+'Plan. Elet.ICT'!H21)*C22</f>
        <v>0</v>
      </c>
      <c r="G22" s="115"/>
      <c r="H22" s="115"/>
      <c r="I22" s="115"/>
      <c r="J22" s="13">
        <f t="shared" si="0"/>
        <v>0</v>
      </c>
    </row>
    <row r="23" spans="1:10" s="7" customFormat="1" ht="17.25" customHeight="1">
      <c r="A23" s="25" t="s">
        <v>27</v>
      </c>
      <c r="B23" s="26" t="str">
        <f>'Plan. Elet.ICT'!B22</f>
        <v>Cabo Unipolar (cobre) Isol.HEPR - ench.EVA - 0,6/1kV 16 mm² - verde -amarelo</v>
      </c>
      <c r="C23" s="31">
        <f>'Plan. Elet.ICT'!D22</f>
        <v>31</v>
      </c>
      <c r="D23" s="78">
        <f>'Plan. Elet.ICT'!E22</f>
        <v>0</v>
      </c>
      <c r="E23" s="78">
        <f>'Plan. Elet.ICT'!F22</f>
        <v>0</v>
      </c>
      <c r="F23" s="78">
        <f>(D23+E23)*(1+'Plan. Elet.ICT'!H22)*C23</f>
        <v>0</v>
      </c>
      <c r="G23" s="115"/>
      <c r="H23" s="115"/>
      <c r="I23" s="115"/>
      <c r="J23" s="13">
        <f t="shared" si="0"/>
        <v>0</v>
      </c>
    </row>
    <row r="24" spans="1:10" s="7" customFormat="1" ht="17.25" customHeight="1">
      <c r="A24" s="25" t="s">
        <v>28</v>
      </c>
      <c r="B24" s="26" t="str">
        <f>'Plan. Elet.ICT'!B23</f>
        <v>Cabo Unipolar (cobre) Isol.HEPR - ench.EVA - 0,6/1kV 240 mm² - azul claro</v>
      </c>
      <c r="C24" s="31">
        <f>'Plan. Elet.ICT'!D23</f>
        <v>40</v>
      </c>
      <c r="D24" s="78">
        <f>'Plan. Elet.ICT'!E23</f>
        <v>0</v>
      </c>
      <c r="E24" s="78">
        <f>'Plan. Elet.ICT'!F23</f>
        <v>0</v>
      </c>
      <c r="F24" s="78">
        <f>(D24+E24)*(1+'Plan. Elet.ICT'!H23)*C24</f>
        <v>0</v>
      </c>
      <c r="G24" s="115"/>
      <c r="H24" s="115"/>
      <c r="I24" s="115"/>
      <c r="J24" s="13">
        <f t="shared" si="0"/>
        <v>0</v>
      </c>
    </row>
    <row r="25" spans="1:10" s="7" customFormat="1" ht="17.25" customHeight="1">
      <c r="A25" s="25" t="s">
        <v>29</v>
      </c>
      <c r="B25" s="26" t="str">
        <f>'Plan. Elet.ICT'!B24</f>
        <v>Cabo Unipolar (cobre) Isol.HEPR - ench.EVA - 0,6/1kV 240 mm² - Preto</v>
      </c>
      <c r="C25" s="31">
        <f>'Plan. Elet.ICT'!D24</f>
        <v>120</v>
      </c>
      <c r="D25" s="78">
        <f>'Plan. Elet.ICT'!E24</f>
        <v>0</v>
      </c>
      <c r="E25" s="78">
        <f>'Plan. Elet.ICT'!F24</f>
        <v>0</v>
      </c>
      <c r="F25" s="78">
        <f>(D25+E25)*(1+'Plan. Elet.ICT'!H24)*C25</f>
        <v>0</v>
      </c>
      <c r="G25" s="115"/>
      <c r="H25" s="115"/>
      <c r="I25" s="115"/>
      <c r="J25" s="13">
        <f t="shared" si="0"/>
        <v>0</v>
      </c>
    </row>
    <row r="26" spans="1:10" s="7" customFormat="1" ht="17.25" customHeight="1">
      <c r="A26" s="25" t="s">
        <v>30</v>
      </c>
      <c r="B26" s="26" t="str">
        <f>'Plan. Elet.ICT'!B25</f>
        <v>Cabo Unipolar (cobre) Isol.HEPR - ench.EVA - 0,6/1kV 25 mm² - azul claro</v>
      </c>
      <c r="C26" s="31">
        <f>'Plan. Elet.ICT'!D25</f>
        <v>31</v>
      </c>
      <c r="D26" s="78">
        <f>'Plan. Elet.ICT'!E25</f>
        <v>0</v>
      </c>
      <c r="E26" s="78">
        <f>'Plan. Elet.ICT'!F25</f>
        <v>0</v>
      </c>
      <c r="F26" s="78">
        <f>(D26+E26)*(1+'Plan. Elet.ICT'!H25)*C26</f>
        <v>0</v>
      </c>
      <c r="G26" s="115"/>
      <c r="H26" s="115"/>
      <c r="I26" s="115"/>
      <c r="J26" s="13">
        <f t="shared" si="0"/>
        <v>0</v>
      </c>
    </row>
    <row r="27" spans="1:10" s="7" customFormat="1" ht="17.25" customHeight="1">
      <c r="A27" s="25" t="s">
        <v>31</v>
      </c>
      <c r="B27" s="26" t="str">
        <f>'Plan. Elet.ICT'!B26</f>
        <v>Cabo Unipolar (cobre) Isol.HEPR - ench.EVA - 0,6/1kV 25 mm² - Preto</v>
      </c>
      <c r="C27" s="31">
        <f>'Plan. Elet.ICT'!D26</f>
        <v>93</v>
      </c>
      <c r="D27" s="78">
        <f>'Plan. Elet.ICT'!E26</f>
        <v>0</v>
      </c>
      <c r="E27" s="78">
        <f>'Plan. Elet.ICT'!F26</f>
        <v>0</v>
      </c>
      <c r="F27" s="78">
        <f>(D27+E27)*(1+'Plan. Elet.ICT'!H26)*C27</f>
        <v>0</v>
      </c>
      <c r="G27" s="115"/>
      <c r="H27" s="115"/>
      <c r="I27" s="115"/>
      <c r="J27" s="13">
        <f t="shared" si="0"/>
        <v>0</v>
      </c>
    </row>
    <row r="28" spans="1:10" s="7" customFormat="1" ht="17.25" customHeight="1">
      <c r="A28" s="25" t="s">
        <v>32</v>
      </c>
      <c r="B28" s="26" t="str">
        <f>'Plan. Elet.ICT'!B27</f>
        <v>Cabo Unipolar (cobre) Isol.HEPR - ench.EVA - 0,6/1kV 25 mm² -Amarelo-verde </v>
      </c>
      <c r="C28" s="31">
        <f>'Plan. Elet.ICT'!D27</f>
        <v>22</v>
      </c>
      <c r="D28" s="78">
        <f>'Plan. Elet.ICT'!E27</f>
        <v>0</v>
      </c>
      <c r="E28" s="78">
        <f>'Plan. Elet.ICT'!F27</f>
        <v>0</v>
      </c>
      <c r="F28" s="78">
        <f>(D28+E28)*(1+'Plan. Elet.ICT'!H27)*C28</f>
        <v>0</v>
      </c>
      <c r="G28" s="115"/>
      <c r="H28" s="115"/>
      <c r="I28" s="115"/>
      <c r="J28" s="13">
        <f t="shared" si="0"/>
        <v>0</v>
      </c>
    </row>
    <row r="29" spans="1:10" s="7" customFormat="1" ht="17.25" customHeight="1">
      <c r="A29" s="25" t="s">
        <v>33</v>
      </c>
      <c r="B29" s="26" t="str">
        <f>'Plan. Elet.ICT'!B28</f>
        <v>Cabo Unipolar (cobre) Isol.HEPR - ench.EVA - 0,6/1kV 4 mm² - Preto</v>
      </c>
      <c r="C29" s="31">
        <f>'Plan. Elet.ICT'!D28</f>
        <v>100</v>
      </c>
      <c r="D29" s="78">
        <f>'Plan. Elet.ICT'!E28</f>
        <v>0</v>
      </c>
      <c r="E29" s="78">
        <f>'Plan. Elet.ICT'!F28</f>
        <v>0</v>
      </c>
      <c r="F29" s="78">
        <f>(D29+E29)*(1+'Plan. Elet.ICT'!H28)*C29</f>
        <v>0</v>
      </c>
      <c r="G29" s="115"/>
      <c r="H29" s="115"/>
      <c r="I29" s="115"/>
      <c r="J29" s="13">
        <f t="shared" si="0"/>
        <v>0</v>
      </c>
    </row>
    <row r="30" spans="1:10" s="7" customFormat="1" ht="17.25" customHeight="1">
      <c r="A30" s="25" t="s">
        <v>34</v>
      </c>
      <c r="B30" s="26" t="str">
        <f>'Plan. Elet.ICT'!B29</f>
        <v>Cabo Unipolar (cobre) Isol.HEPR - ench.EVA - 0,6/1kV 50 mm² - preto</v>
      </c>
      <c r="C30" s="31">
        <f>'Plan. Elet.ICT'!D29</f>
        <v>67</v>
      </c>
      <c r="D30" s="78">
        <f>'Plan. Elet.ICT'!E29</f>
        <v>0</v>
      </c>
      <c r="E30" s="78">
        <f>'Plan. Elet.ICT'!F29</f>
        <v>0</v>
      </c>
      <c r="F30" s="78">
        <f>(D30+E30)*(1+'Plan. Elet.ICT'!H29)*C30</f>
        <v>0</v>
      </c>
      <c r="G30" s="115"/>
      <c r="H30" s="115"/>
      <c r="I30" s="115"/>
      <c r="J30" s="13">
        <f t="shared" si="0"/>
        <v>0</v>
      </c>
    </row>
    <row r="31" spans="1:10" s="7" customFormat="1" ht="17.25" customHeight="1">
      <c r="A31" s="25" t="s">
        <v>35</v>
      </c>
      <c r="B31" s="26" t="str">
        <f>'Plan. Elet.ICT'!B30</f>
        <v>Cabo Unipolar (cobre) Isol.HEPR - ench.EVA - 0,6/1kV 50 mm² Azul claro</v>
      </c>
      <c r="C31" s="31">
        <f>'Plan. Elet.ICT'!D30</f>
        <v>22</v>
      </c>
      <c r="D31" s="78">
        <f>'Plan. Elet.ICT'!E30</f>
        <v>0</v>
      </c>
      <c r="E31" s="78">
        <f>'Plan. Elet.ICT'!F30</f>
        <v>0</v>
      </c>
      <c r="F31" s="78">
        <f>(D31+E31)*(1+'Plan. Elet.ICT'!H30)*C31</f>
        <v>0</v>
      </c>
      <c r="G31" s="115"/>
      <c r="H31" s="115"/>
      <c r="I31" s="115"/>
      <c r="J31" s="13">
        <f t="shared" si="0"/>
        <v>0</v>
      </c>
    </row>
    <row r="32" spans="1:10" s="7" customFormat="1" ht="17.25" customHeight="1">
      <c r="A32" s="25" t="s">
        <v>36</v>
      </c>
      <c r="B32" s="26" t="str">
        <f>'Plan. Elet.ICT'!B31</f>
        <v>Cabo Unipolar (cobre) Isol.HEPR - ench.EVA - 0,6/1kV 6 mm² - azul claro</v>
      </c>
      <c r="C32" s="31">
        <f>'Plan. Elet.ICT'!D31</f>
        <v>100</v>
      </c>
      <c r="D32" s="78">
        <f>'Plan. Elet.ICT'!E31</f>
        <v>0</v>
      </c>
      <c r="E32" s="78">
        <f>'Plan. Elet.ICT'!F31</f>
        <v>0</v>
      </c>
      <c r="F32" s="78">
        <f>(D32+E32)*(1+'Plan. Elet.ICT'!H31)*C32</f>
        <v>0</v>
      </c>
      <c r="G32" s="115"/>
      <c r="H32" s="115"/>
      <c r="I32" s="115"/>
      <c r="J32" s="13">
        <f t="shared" si="0"/>
        <v>0</v>
      </c>
    </row>
    <row r="33" spans="1:10" s="7" customFormat="1" ht="17.25" customHeight="1">
      <c r="A33" s="25" t="s">
        <v>37</v>
      </c>
      <c r="B33" s="26" t="str">
        <f>'Plan. Elet.ICT'!B32</f>
        <v>Cabo unipolar (cobre) isol.HEPR- ench. EVA - 0.6/1KV 120mm2- Verde amarelo</v>
      </c>
      <c r="C33" s="31">
        <f>'Plan. Elet.ICT'!D32</f>
        <v>40</v>
      </c>
      <c r="D33" s="78">
        <f>'Plan. Elet.ICT'!E32</f>
        <v>0</v>
      </c>
      <c r="E33" s="78">
        <f>'Plan. Elet.ICT'!F32</f>
        <v>0</v>
      </c>
      <c r="F33" s="78">
        <f>(D33+E33)*(1+'Plan. Elet.ICT'!H32)*C33</f>
        <v>0</v>
      </c>
      <c r="G33" s="115"/>
      <c r="H33" s="115"/>
      <c r="I33" s="115"/>
      <c r="J33" s="13">
        <f t="shared" si="0"/>
        <v>0</v>
      </c>
    </row>
    <row r="34" spans="1:10" s="7" customFormat="1" ht="17.25" customHeight="1">
      <c r="A34" s="25" t="s">
        <v>38</v>
      </c>
      <c r="B34" s="26" t="str">
        <f>'Plan. Elet.ICT'!B33</f>
        <v>Cabo Unipolar (cobre) Isol.PVC - 450/750V 2.5 mm² - preto</v>
      </c>
      <c r="C34" s="31">
        <f>'Plan. Elet.ICT'!D33</f>
        <v>4000</v>
      </c>
      <c r="D34" s="78">
        <f>'Plan. Elet.ICT'!E33</f>
        <v>0</v>
      </c>
      <c r="E34" s="78">
        <f>'Plan. Elet.ICT'!F33</f>
        <v>0</v>
      </c>
      <c r="F34" s="78">
        <f>(D34+E34)*(1+'Plan. Elet.ICT'!H33)*C34</f>
        <v>0</v>
      </c>
      <c r="G34" s="115"/>
      <c r="H34" s="115"/>
      <c r="I34" s="115"/>
      <c r="J34" s="13">
        <f t="shared" si="0"/>
        <v>0</v>
      </c>
    </row>
    <row r="35" spans="1:10" s="7" customFormat="1" ht="17.25" customHeight="1">
      <c r="A35" s="25" t="s">
        <v>39</v>
      </c>
      <c r="B35" s="26" t="str">
        <f>'Plan. Elet.ICT'!B34</f>
        <v>Cabo Unipolar (cobre) Isol.PVC - 450/750V 2.5 mm² - Verde-amarelo</v>
      </c>
      <c r="C35" s="31">
        <f>'Plan. Elet.ICT'!D34</f>
        <v>3600</v>
      </c>
      <c r="D35" s="78">
        <f>'Plan. Elet.ICT'!E34</f>
        <v>0</v>
      </c>
      <c r="E35" s="78">
        <f>'Plan. Elet.ICT'!F34</f>
        <v>0</v>
      </c>
      <c r="F35" s="78">
        <f>(D35+E35)*(1+'Plan. Elet.ICT'!H34)*C35</f>
        <v>0</v>
      </c>
      <c r="G35" s="115"/>
      <c r="H35" s="115"/>
      <c r="I35" s="115"/>
      <c r="J35" s="13">
        <f t="shared" si="0"/>
        <v>0</v>
      </c>
    </row>
    <row r="36" spans="1:10" s="7" customFormat="1" ht="17.25" customHeight="1">
      <c r="A36" s="25" t="s">
        <v>40</v>
      </c>
      <c r="B36" s="26" t="str">
        <f>'Plan. Elet.ICT'!B35</f>
        <v>Cabo Unipolar (cobre) Isol.PVC - 450/750V 2.5mm² - Azul claro</v>
      </c>
      <c r="C36" s="31">
        <f>'Plan. Elet.ICT'!D35</f>
        <v>2800</v>
      </c>
      <c r="D36" s="78">
        <f>'Plan. Elet.ICT'!E35</f>
        <v>0</v>
      </c>
      <c r="E36" s="78">
        <f>'Plan. Elet.ICT'!F35</f>
        <v>0</v>
      </c>
      <c r="F36" s="78">
        <f>(D36+E36)*(1+'Plan. Elet.ICT'!H35)*C36</f>
        <v>0</v>
      </c>
      <c r="G36" s="115"/>
      <c r="H36" s="115"/>
      <c r="I36" s="115"/>
      <c r="J36" s="13">
        <f t="shared" si="0"/>
        <v>0</v>
      </c>
    </row>
    <row r="37" spans="1:10" s="7" customFormat="1" ht="17.25" customHeight="1">
      <c r="A37" s="25" t="s">
        <v>41</v>
      </c>
      <c r="B37" s="26" t="str">
        <f>'Plan. Elet.ICT'!B36</f>
        <v>Caixa ZC padrão CEMIG - Incluso Alvenaria e Tampa</v>
      </c>
      <c r="C37" s="31">
        <f>'Plan. Elet.ICT'!D36</f>
        <v>1</v>
      </c>
      <c r="D37" s="78">
        <f>'Plan. Elet.ICT'!E36</f>
        <v>0</v>
      </c>
      <c r="E37" s="78">
        <f>'Plan. Elet.ICT'!F36</f>
        <v>0</v>
      </c>
      <c r="F37" s="78">
        <f>(D37+E37)*(1+'Plan. Elet.ICT'!H36)*C37</f>
        <v>0</v>
      </c>
      <c r="G37" s="115"/>
      <c r="H37" s="115"/>
      <c r="I37" s="115"/>
      <c r="J37" s="13">
        <f t="shared" si="0"/>
        <v>0</v>
      </c>
    </row>
    <row r="38" spans="1:10" s="7" customFormat="1" ht="17.25" customHeight="1">
      <c r="A38" s="25" t="s">
        <v>42</v>
      </c>
      <c r="B38" s="26" t="str">
        <f>'Plan. Elet.ICT'!B37</f>
        <v>Condulete Alumínio encaixe tipo X 3/4" referente tipo XPW-20 - poliwetzel</v>
      </c>
      <c r="C38" s="31">
        <f>'Plan. Elet.ICT'!D37</f>
        <v>335</v>
      </c>
      <c r="D38" s="78">
        <f>'Plan. Elet.ICT'!E37</f>
        <v>0</v>
      </c>
      <c r="E38" s="78">
        <f>'Plan. Elet.ICT'!F37</f>
        <v>0</v>
      </c>
      <c r="F38" s="78">
        <f>(D38+E38)*(1+'Plan. Elet.ICT'!H37)*C38</f>
        <v>0</v>
      </c>
      <c r="G38" s="115"/>
      <c r="H38" s="115"/>
      <c r="I38" s="115"/>
      <c r="J38" s="13">
        <f t="shared" si="0"/>
        <v>0</v>
      </c>
    </row>
    <row r="39" spans="1:10" s="7" customFormat="1" ht="17.25" customHeight="1">
      <c r="A39" s="25" t="s">
        <v>43</v>
      </c>
      <c r="B39" s="26" t="str">
        <f>'Plan. Elet.ICT'!B38</f>
        <v>Conector  parafuso fendido p/ cabo de Cu 240mm2</v>
      </c>
      <c r="C39" s="31">
        <f>'Plan. Elet.ICT'!D38</f>
        <v>16</v>
      </c>
      <c r="D39" s="78">
        <f>'Plan. Elet.ICT'!E38</f>
        <v>0</v>
      </c>
      <c r="E39" s="78">
        <f>'Plan. Elet.ICT'!F38</f>
        <v>0</v>
      </c>
      <c r="F39" s="78">
        <f>(D39+E39)*(1+'Plan. Elet.ICT'!H38)*C39</f>
        <v>0</v>
      </c>
      <c r="G39" s="115"/>
      <c r="H39" s="115"/>
      <c r="I39" s="115"/>
      <c r="J39" s="13">
        <f t="shared" si="0"/>
        <v>0</v>
      </c>
    </row>
    <row r="40" spans="1:10" s="7" customFormat="1" ht="17.25" customHeight="1">
      <c r="A40" s="25" t="s">
        <v>44</v>
      </c>
      <c r="B40" s="26" t="str">
        <f>'Plan. Elet.ICT'!B39</f>
        <v>Conector parafuso fendido p/ cabo de Cu  120mm2</v>
      </c>
      <c r="C40" s="31">
        <f>'Plan. Elet.ICT'!D39</f>
        <v>12</v>
      </c>
      <c r="D40" s="78">
        <f>'Plan. Elet.ICT'!E39</f>
        <v>0</v>
      </c>
      <c r="E40" s="78">
        <f>'Plan. Elet.ICT'!F39</f>
        <v>0</v>
      </c>
      <c r="F40" s="78">
        <f>(D40+E40)*(1+'Plan. Elet.ICT'!H39)*C40</f>
        <v>0</v>
      </c>
      <c r="G40" s="115"/>
      <c r="H40" s="115"/>
      <c r="I40" s="115"/>
      <c r="J40" s="13">
        <f t="shared" si="0"/>
        <v>0</v>
      </c>
    </row>
    <row r="41" spans="1:10" s="7" customFormat="1" ht="17.25" customHeight="1">
      <c r="A41" s="25" t="s">
        <v>45</v>
      </c>
      <c r="B41" s="26" t="str">
        <f>'Plan. Elet.ICT'!B40</f>
        <v>Conector terminal (unidut conico) para eletroduto 3/4" de aço com porca </v>
      </c>
      <c r="C41" s="31">
        <f>'Plan. Elet.ICT'!D40</f>
        <v>590</v>
      </c>
      <c r="D41" s="78">
        <f>'Plan. Elet.ICT'!E40</f>
        <v>0</v>
      </c>
      <c r="E41" s="78">
        <f>'Plan. Elet.ICT'!F40</f>
        <v>0</v>
      </c>
      <c r="F41" s="78">
        <f>(D41+E41)*(1+'Plan. Elet.ICT'!H40)*C41</f>
        <v>0</v>
      </c>
      <c r="G41" s="115"/>
      <c r="H41" s="115"/>
      <c r="I41" s="115"/>
      <c r="J41" s="13">
        <f t="shared" si="0"/>
        <v>0</v>
      </c>
    </row>
    <row r="42" spans="1:10" s="7" customFormat="1" ht="17.25" customHeight="1">
      <c r="A42" s="25" t="s">
        <v>46</v>
      </c>
      <c r="B42" s="26" t="str">
        <f>'Plan. Elet.ICT'!B41</f>
        <v>Conector terminal (unidut conico) para eletroduto 2" de aço com porca</v>
      </c>
      <c r="C42" s="31">
        <f>'Plan. Elet.ICT'!D41</f>
        <v>8</v>
      </c>
      <c r="D42" s="78">
        <f>'Plan. Elet.ICT'!E41</f>
        <v>0</v>
      </c>
      <c r="E42" s="78">
        <f>'Plan. Elet.ICT'!F41</f>
        <v>0</v>
      </c>
      <c r="F42" s="78">
        <f>(D42+E42)*(1+'Plan. Elet.ICT'!H41)*C42</f>
        <v>0</v>
      </c>
      <c r="G42" s="115"/>
      <c r="H42" s="115"/>
      <c r="I42" s="115"/>
      <c r="J42" s="13">
        <f aca="true" t="shared" si="1" ref="J42:J73">SUM(G42:I42)</f>
        <v>0</v>
      </c>
    </row>
    <row r="43" spans="1:10" s="7" customFormat="1" ht="17.25" customHeight="1">
      <c r="A43" s="25" t="s">
        <v>47</v>
      </c>
      <c r="B43" s="26" t="str">
        <f>'Plan. Elet.ICT'!B42</f>
        <v>Curva ( longa) 90º ferro galvanizado 3/4"</v>
      </c>
      <c r="C43" s="31">
        <f>'Plan. Elet.ICT'!D42</f>
        <v>246</v>
      </c>
      <c r="D43" s="78">
        <f>'Plan. Elet.ICT'!E42</f>
        <v>0</v>
      </c>
      <c r="E43" s="78">
        <f>'Plan. Elet.ICT'!F42</f>
        <v>0</v>
      </c>
      <c r="F43" s="78">
        <f>(D43+E43)*(1+'Plan. Elet.ICT'!H42)*C43</f>
        <v>0</v>
      </c>
      <c r="G43" s="115"/>
      <c r="H43" s="115"/>
      <c r="I43" s="115"/>
      <c r="J43" s="13">
        <f t="shared" si="1"/>
        <v>0</v>
      </c>
    </row>
    <row r="44" spans="1:10" s="7" customFormat="1" ht="17.25" customHeight="1">
      <c r="A44" s="25" t="s">
        <v>48</v>
      </c>
      <c r="B44" s="26" t="str">
        <f>'Plan. Elet.ICT'!B43</f>
        <v>Curva longa de aço para eletroduto de 4"</v>
      </c>
      <c r="C44" s="31">
        <f>'Plan. Elet.ICT'!D43</f>
        <v>2</v>
      </c>
      <c r="D44" s="78">
        <f>'Plan. Elet.ICT'!E43</f>
        <v>0</v>
      </c>
      <c r="E44" s="78">
        <f>'Plan. Elet.ICT'!F43</f>
        <v>0</v>
      </c>
      <c r="F44" s="78">
        <f>(D44+E44)*(1+'Plan. Elet.ICT'!H43)*C44</f>
        <v>0</v>
      </c>
      <c r="G44" s="115"/>
      <c r="H44" s="115"/>
      <c r="I44" s="115"/>
      <c r="J44" s="13">
        <f t="shared" si="1"/>
        <v>0</v>
      </c>
    </row>
    <row r="45" spans="1:10" s="7" customFormat="1" ht="17.25" customHeight="1">
      <c r="A45" s="25" t="s">
        <v>49</v>
      </c>
      <c r="B45" s="26" t="str">
        <f>'Plan. Elet.ICT'!B44</f>
        <v>Disjuntor bipolar termomagnético - norma DIN - curva B 25 A</v>
      </c>
      <c r="C45" s="31">
        <f>'Plan. Elet.ICT'!D44</f>
        <v>7</v>
      </c>
      <c r="D45" s="78">
        <f>'Plan. Elet.ICT'!E44</f>
        <v>0</v>
      </c>
      <c r="E45" s="78">
        <f>'Plan. Elet.ICT'!F44</f>
        <v>0</v>
      </c>
      <c r="F45" s="78">
        <f>(D45+E45)*(1+'Plan. Elet.ICT'!H44)*C45</f>
        <v>0</v>
      </c>
      <c r="G45" s="115"/>
      <c r="H45" s="115"/>
      <c r="I45" s="115"/>
      <c r="J45" s="13">
        <f t="shared" si="1"/>
        <v>0</v>
      </c>
    </row>
    <row r="46" spans="1:10" s="7" customFormat="1" ht="17.25" customHeight="1">
      <c r="A46" s="25" t="s">
        <v>50</v>
      </c>
      <c r="B46" s="26" t="str">
        <f>'Plan. Elet.ICT'!B45</f>
        <v>Disjuntor bipolar termomagnético (220 V/127 V) - norma DIN - Curva B20A - 5 kA</v>
      </c>
      <c r="C46" s="31">
        <f>'Plan. Elet.ICT'!D45</f>
        <v>14</v>
      </c>
      <c r="D46" s="78">
        <f>'Plan. Elet.ICT'!E45</f>
        <v>0</v>
      </c>
      <c r="E46" s="78">
        <f>'Plan. Elet.ICT'!F45</f>
        <v>0</v>
      </c>
      <c r="F46" s="78">
        <f>(D46+E46)*(1+'Plan. Elet.ICT'!H45)*C46</f>
        <v>0</v>
      </c>
      <c r="G46" s="115"/>
      <c r="H46" s="115"/>
      <c r="I46" s="115"/>
      <c r="J46" s="13">
        <f t="shared" si="1"/>
        <v>0</v>
      </c>
    </row>
    <row r="47" spans="1:10" s="7" customFormat="1" ht="17.25" customHeight="1">
      <c r="A47" s="25" t="s">
        <v>51</v>
      </c>
      <c r="B47" s="26" t="str">
        <f>'Plan. Elet.ICT'!B46</f>
        <v>Disjuntor monopolar termomagnético - norma DIN - Curva B 25 A</v>
      </c>
      <c r="C47" s="31">
        <f>'Plan. Elet.ICT'!D46</f>
        <v>7</v>
      </c>
      <c r="D47" s="78">
        <f>'Plan. Elet.ICT'!E46</f>
        <v>0</v>
      </c>
      <c r="E47" s="78">
        <f>'Plan. Elet.ICT'!F46</f>
        <v>0</v>
      </c>
      <c r="F47" s="78">
        <f>(D47+E47)*(1+'Plan. Elet.ICT'!H46)*C47</f>
        <v>0</v>
      </c>
      <c r="G47" s="115"/>
      <c r="H47" s="115"/>
      <c r="I47" s="115"/>
      <c r="J47" s="13">
        <f t="shared" si="1"/>
        <v>0</v>
      </c>
    </row>
    <row r="48" spans="1:10" s="7" customFormat="1" ht="17.25" customHeight="1">
      <c r="A48" s="25" t="s">
        <v>52</v>
      </c>
      <c r="B48" s="26" t="str">
        <f>'Plan. Elet.ICT'!B47</f>
        <v>Disjuntor monopolar termomagnético -norma DIN - curva B10A</v>
      </c>
      <c r="C48" s="31">
        <f>'Plan. Elet.ICT'!D47</f>
        <v>3</v>
      </c>
      <c r="D48" s="78">
        <f>'Plan. Elet.ICT'!E47</f>
        <v>0</v>
      </c>
      <c r="E48" s="78">
        <f>'Plan. Elet.ICT'!F47</f>
        <v>0</v>
      </c>
      <c r="F48" s="78">
        <f>(D48+E48)*(1+'Plan. Elet.ICT'!H47)*C48</f>
        <v>0</v>
      </c>
      <c r="G48" s="115"/>
      <c r="H48" s="115"/>
      <c r="I48" s="115"/>
      <c r="J48" s="13">
        <f t="shared" si="1"/>
        <v>0</v>
      </c>
    </row>
    <row r="49" spans="1:10" s="7" customFormat="1" ht="17.25" customHeight="1">
      <c r="A49" s="25" t="s">
        <v>53</v>
      </c>
      <c r="B49" s="26" t="str">
        <f>'Plan. Elet.ICT'!B48</f>
        <v>Disjuntor monopolar termomagnético -norma DIN - curva B15A</v>
      </c>
      <c r="C49" s="31">
        <f>'Plan. Elet.ICT'!D48</f>
        <v>59</v>
      </c>
      <c r="D49" s="78">
        <f>'Plan. Elet.ICT'!E48</f>
        <v>0</v>
      </c>
      <c r="E49" s="78">
        <f>'Plan. Elet.ICT'!F48</f>
        <v>0</v>
      </c>
      <c r="F49" s="78">
        <f>(D49+E49)*(1+'Plan. Elet.ICT'!H48)*C49</f>
        <v>0</v>
      </c>
      <c r="G49" s="115"/>
      <c r="H49" s="115"/>
      <c r="I49" s="115"/>
      <c r="J49" s="13">
        <f t="shared" si="1"/>
        <v>0</v>
      </c>
    </row>
    <row r="50" spans="1:10" s="7" customFormat="1" ht="17.25" customHeight="1">
      <c r="A50" s="25" t="s">
        <v>54</v>
      </c>
      <c r="B50" s="26" t="str">
        <f>'Plan. Elet.ICT'!B49</f>
        <v>Disjuntor monopolar termomagnético -norma DIN- curva B20A</v>
      </c>
      <c r="C50" s="31">
        <f>'Plan. Elet.ICT'!D49</f>
        <v>21</v>
      </c>
      <c r="D50" s="78">
        <f>'Plan. Elet.ICT'!E49</f>
        <v>0</v>
      </c>
      <c r="E50" s="78">
        <f>'Plan. Elet.ICT'!F49</f>
        <v>0</v>
      </c>
      <c r="F50" s="78">
        <f>(D50+E50)*(1+'Plan. Elet.ICT'!H49)*C50</f>
        <v>0</v>
      </c>
      <c r="G50" s="115"/>
      <c r="H50" s="115"/>
      <c r="I50" s="115"/>
      <c r="J50" s="13">
        <f t="shared" si="1"/>
        <v>0</v>
      </c>
    </row>
    <row r="51" spans="1:10" s="7" customFormat="1" ht="17.25" customHeight="1">
      <c r="A51" s="25" t="s">
        <v>55</v>
      </c>
      <c r="B51" s="26" t="str">
        <f>'Plan. Elet.ICT'!B50</f>
        <v>Disjuntor tripolar de 400A /220V 40KA, Soprano - modelo LSL/GE nodelo TKMD - Padrão CEMIG</v>
      </c>
      <c r="C51" s="31">
        <f>'Plan. Elet.ICT'!D50</f>
        <v>1</v>
      </c>
      <c r="D51" s="78">
        <f>'Plan. Elet.ICT'!E50</f>
        <v>0</v>
      </c>
      <c r="E51" s="78">
        <f>'Plan. Elet.ICT'!F50</f>
        <v>0</v>
      </c>
      <c r="F51" s="78">
        <f>(D51+E51)*(1+'Plan. Elet.ICT'!H50)*C51</f>
        <v>0</v>
      </c>
      <c r="G51" s="115"/>
      <c r="H51" s="115"/>
      <c r="I51" s="115"/>
      <c r="J51" s="13">
        <f t="shared" si="1"/>
        <v>0</v>
      </c>
    </row>
    <row r="52" spans="1:10" s="7" customFormat="1" ht="17.25" customHeight="1">
      <c r="A52" s="25" t="s">
        <v>56</v>
      </c>
      <c r="B52" s="26" t="str">
        <f>'Plan. Elet.ICT'!B51</f>
        <v>Disjuntor tripolar termomagnético - norma DIN - Curva C 60 A</v>
      </c>
      <c r="C52" s="31">
        <f>'Plan. Elet.ICT'!D51</f>
        <v>1</v>
      </c>
      <c r="D52" s="78">
        <f>'Plan. Elet.ICT'!E51</f>
        <v>0</v>
      </c>
      <c r="E52" s="78">
        <f>'Plan. Elet.ICT'!F51</f>
        <v>0</v>
      </c>
      <c r="F52" s="78">
        <f>(D52+E52)*(1+'Plan. Elet.ICT'!H51)*C52</f>
        <v>0</v>
      </c>
      <c r="G52" s="115"/>
      <c r="H52" s="115"/>
      <c r="I52" s="115"/>
      <c r="J52" s="13">
        <f t="shared" si="1"/>
        <v>0</v>
      </c>
    </row>
    <row r="53" spans="1:10" s="7" customFormat="1" ht="17.25" customHeight="1">
      <c r="A53" s="25" t="s">
        <v>57</v>
      </c>
      <c r="B53" s="26" t="str">
        <f>'Plan. Elet.ICT'!B52</f>
        <v>Disjuntor tripolar termomagnético - norma DIN 125A industrial</v>
      </c>
      <c r="C53" s="31">
        <f>'Plan. Elet.ICT'!D52</f>
        <v>1</v>
      </c>
      <c r="D53" s="78">
        <f>'Plan. Elet.ICT'!E52</f>
        <v>0</v>
      </c>
      <c r="E53" s="78">
        <f>'Plan. Elet.ICT'!F52</f>
        <v>0</v>
      </c>
      <c r="F53" s="78">
        <f>(D53+E53)*(1+'Plan. Elet.ICT'!H52)*C53</f>
        <v>0</v>
      </c>
      <c r="G53" s="115"/>
      <c r="H53" s="115"/>
      <c r="I53" s="115"/>
      <c r="J53" s="13">
        <f t="shared" si="1"/>
        <v>0</v>
      </c>
    </row>
    <row r="54" spans="1:10" s="7" customFormat="1" ht="17.25" customHeight="1">
      <c r="A54" s="25" t="s">
        <v>58</v>
      </c>
      <c r="B54" s="26" t="str">
        <f>'Plan. Elet.ICT'!B53</f>
        <v>Disjuntor tripolar termomagnético - norma DIN 150A industrial</v>
      </c>
      <c r="C54" s="31">
        <f>'Plan. Elet.ICT'!D53</f>
        <v>3</v>
      </c>
      <c r="D54" s="78">
        <f>'Plan. Elet.ICT'!E53</f>
        <v>0</v>
      </c>
      <c r="E54" s="78">
        <f>'Plan. Elet.ICT'!F53</f>
        <v>0</v>
      </c>
      <c r="F54" s="78">
        <f>(D54+E54)*(1+'Plan. Elet.ICT'!H53)*C54</f>
        <v>0</v>
      </c>
      <c r="G54" s="115"/>
      <c r="H54" s="115"/>
      <c r="I54" s="115"/>
      <c r="J54" s="13">
        <f t="shared" si="1"/>
        <v>0</v>
      </c>
    </row>
    <row r="55" spans="1:10" s="7" customFormat="1" ht="17.25" customHeight="1">
      <c r="A55" s="25" t="s">
        <v>59</v>
      </c>
      <c r="B55" s="26" t="str">
        <f>'Plan. Elet.ICT'!B54</f>
        <v>Eletrocalha perfurada tipo C 150x100x3000mm eletrolítica chapa 14  - com tampa e virola,e conexões</v>
      </c>
      <c r="C55" s="31">
        <f>'Plan. Elet.ICT'!D54</f>
        <v>246</v>
      </c>
      <c r="D55" s="78">
        <f>'Plan. Elet.ICT'!E54</f>
        <v>0</v>
      </c>
      <c r="E55" s="78">
        <f>'Plan. Elet.ICT'!F54</f>
        <v>0</v>
      </c>
      <c r="F55" s="78">
        <f>(D55+E55)*(1+'Plan. Elet.ICT'!H54)*C55</f>
        <v>0</v>
      </c>
      <c r="G55" s="115"/>
      <c r="H55" s="115"/>
      <c r="I55" s="115"/>
      <c r="J55" s="13">
        <f t="shared" si="1"/>
        <v>0</v>
      </c>
    </row>
    <row r="56" spans="1:10" s="7" customFormat="1" ht="17.25" customHeight="1">
      <c r="A56" s="25" t="s">
        <v>60</v>
      </c>
      <c r="B56" s="26" t="str">
        <f>'Plan. Elet.ICT'!B55</f>
        <v>Eletrocalha perfurada tipo C 100x50x3000mm eletrolítica chapa 22 - com tampa e virola, inclusive conexão</v>
      </c>
      <c r="C56" s="31">
        <f>'Plan. Elet.ICT'!D55</f>
        <v>60</v>
      </c>
      <c r="D56" s="78">
        <f>'Plan. Elet.ICT'!E55</f>
        <v>0</v>
      </c>
      <c r="E56" s="78">
        <f>'Plan. Elet.ICT'!F55</f>
        <v>0</v>
      </c>
      <c r="F56" s="78">
        <f>(D56+E56)*(1+'Plan. Elet.ICT'!H55)*C56</f>
        <v>0</v>
      </c>
      <c r="G56" s="115"/>
      <c r="H56" s="115"/>
      <c r="I56" s="115"/>
      <c r="J56" s="13">
        <f t="shared" si="1"/>
        <v>0</v>
      </c>
    </row>
    <row r="57" spans="1:10" s="7" customFormat="1" ht="17.25" customHeight="1">
      <c r="A57" s="25" t="s">
        <v>61</v>
      </c>
      <c r="B57" s="26" t="str">
        <f>'Plan. Elet.ICT'!B56</f>
        <v>Eletroduto de aço (semi-pesado) de ø=2", barra de 3metros</v>
      </c>
      <c r="C57" s="31">
        <f>'Plan. Elet.ICT'!D56</f>
        <v>3</v>
      </c>
      <c r="D57" s="78">
        <f>'Plan. Elet.ICT'!E56</f>
        <v>0</v>
      </c>
      <c r="E57" s="78">
        <f>'Plan. Elet.ICT'!F56</f>
        <v>0</v>
      </c>
      <c r="F57" s="78">
        <f>(D57+E57)*(1+'Plan. Elet.ICT'!H56)*C57</f>
        <v>0</v>
      </c>
      <c r="G57" s="115"/>
      <c r="H57" s="115"/>
      <c r="I57" s="115"/>
      <c r="J57" s="13">
        <f t="shared" si="1"/>
        <v>0</v>
      </c>
    </row>
    <row r="58" spans="1:10" s="7" customFormat="1" ht="17.25" customHeight="1">
      <c r="A58" s="25" t="s">
        <v>62</v>
      </c>
      <c r="B58" s="26" t="str">
        <f>'Plan. Elet.ICT'!B57</f>
        <v>Eletroduto de aço (pesado) de ø=4", barra de 3metros</v>
      </c>
      <c r="C58" s="31">
        <f>'Plan. Elet.ICT'!D57</f>
        <v>2</v>
      </c>
      <c r="D58" s="78">
        <f>'Plan. Elet.ICT'!E57</f>
        <v>0</v>
      </c>
      <c r="E58" s="78">
        <f>'Plan. Elet.ICT'!F57</f>
        <v>0</v>
      </c>
      <c r="F58" s="78">
        <f>(D58+E58)*(1+'Plan. Elet.ICT'!H57)*C58</f>
        <v>0</v>
      </c>
      <c r="G58" s="115"/>
      <c r="H58" s="115"/>
      <c r="I58" s="115"/>
      <c r="J58" s="13">
        <f t="shared" si="1"/>
        <v>0</v>
      </c>
    </row>
    <row r="59" spans="1:10" s="7" customFormat="1" ht="17.25" customHeight="1">
      <c r="A59" s="25" t="s">
        <v>63</v>
      </c>
      <c r="B59" s="26" t="str">
        <f>'Plan. Elet.ICT'!B58</f>
        <v>Eletroduto metálico galvanizado, vara 3.0 m 3/4"</v>
      </c>
      <c r="C59" s="31">
        <f>'Plan. Elet.ICT'!D58</f>
        <v>90</v>
      </c>
      <c r="D59" s="78">
        <f>'Plan. Elet.ICT'!E58</f>
        <v>0</v>
      </c>
      <c r="E59" s="78">
        <f>'Plan. Elet.ICT'!F58</f>
        <v>0</v>
      </c>
      <c r="F59" s="78">
        <f>(D59+E59)*(1+'Plan. Elet.ICT'!H58)*C59</f>
        <v>0</v>
      </c>
      <c r="G59" s="115"/>
      <c r="H59" s="115"/>
      <c r="I59" s="115"/>
      <c r="J59" s="13">
        <f t="shared" si="1"/>
        <v>0</v>
      </c>
    </row>
    <row r="60" spans="1:10" s="7" customFormat="1" ht="17.25" customHeight="1">
      <c r="A60" s="25" t="s">
        <v>64</v>
      </c>
      <c r="B60" s="26" t="str">
        <f>'Plan. Elet.ICT'!B59</f>
        <v>Fita isolante autofusão rolo com 20m </v>
      </c>
      <c r="C60" s="31">
        <f>'Plan. Elet.ICT'!D59</f>
        <v>10</v>
      </c>
      <c r="D60" s="78">
        <f>'Plan. Elet.ICT'!E59</f>
        <v>0</v>
      </c>
      <c r="E60" s="78">
        <f>'Plan. Elet.ICT'!F59</f>
        <v>0</v>
      </c>
      <c r="F60" s="78">
        <f>(D60+E60)*(1+'Plan. Elet.ICT'!H59)*C60</f>
        <v>0</v>
      </c>
      <c r="G60" s="115"/>
      <c r="H60" s="115"/>
      <c r="I60" s="115"/>
      <c r="J60" s="13">
        <f t="shared" si="1"/>
        <v>0</v>
      </c>
    </row>
    <row r="61" spans="1:10" s="7" customFormat="1" ht="17.25" customHeight="1">
      <c r="A61" s="25" t="s">
        <v>65</v>
      </c>
      <c r="B61" s="26" t="str">
        <f>'Plan. Elet.ICT'!B60</f>
        <v>Fita isolante adesiva antichama em rolo de 20m</v>
      </c>
      <c r="C61" s="31">
        <f>'Plan. Elet.ICT'!D60</f>
        <v>40</v>
      </c>
      <c r="D61" s="78">
        <f>'Plan. Elet.ICT'!E60</f>
        <v>0</v>
      </c>
      <c r="E61" s="78">
        <f>'Plan. Elet.ICT'!F60</f>
        <v>0</v>
      </c>
      <c r="F61" s="78">
        <f>(D61+E61)*(1+'Plan. Elet.ICT'!H60)*C61</f>
        <v>0</v>
      </c>
      <c r="G61" s="115"/>
      <c r="H61" s="115"/>
      <c r="I61" s="115"/>
      <c r="J61" s="13">
        <f t="shared" si="1"/>
        <v>0</v>
      </c>
    </row>
    <row r="62" spans="1:10" s="7" customFormat="1" ht="17.25" customHeight="1">
      <c r="A62" s="25" t="s">
        <v>66</v>
      </c>
      <c r="B62" s="26" t="str">
        <f>'Plan. Elet.ICT'!B61</f>
        <v>Gancho longo p/ perfilado 150mm</v>
      </c>
      <c r="C62" s="31">
        <f>'Plan. Elet.ICT'!D61</f>
        <v>784</v>
      </c>
      <c r="D62" s="78">
        <f>'Plan. Elet.ICT'!E61</f>
        <v>0</v>
      </c>
      <c r="E62" s="78">
        <f>'Plan. Elet.ICT'!F61</f>
        <v>0</v>
      </c>
      <c r="F62" s="78">
        <f>(D62+E62)*(1+'Plan. Elet.ICT'!H61)*C62</f>
        <v>0</v>
      </c>
      <c r="G62" s="115"/>
      <c r="H62" s="115"/>
      <c r="I62" s="115"/>
      <c r="J62" s="13">
        <f t="shared" si="1"/>
        <v>0</v>
      </c>
    </row>
    <row r="63" spans="1:10" s="7" customFormat="1" ht="17.25" customHeight="1">
      <c r="A63" s="25" t="s">
        <v>67</v>
      </c>
      <c r="B63" s="26" t="str">
        <f>'Plan. Elet.ICT'!B62</f>
        <v>Gancho p/ luminária (curto)-100mm</v>
      </c>
      <c r="C63" s="31">
        <f>'Plan. Elet.ICT'!D62</f>
        <v>448</v>
      </c>
      <c r="D63" s="78">
        <f>'Plan. Elet.ICT'!E62</f>
        <v>0</v>
      </c>
      <c r="E63" s="78">
        <f>'Plan. Elet.ICT'!F62</f>
        <v>0</v>
      </c>
      <c r="F63" s="78">
        <f>(D63+E63)*(1+'Plan. Elet.ICT'!H62)*C63</f>
        <v>0</v>
      </c>
      <c r="G63" s="115"/>
      <c r="H63" s="115"/>
      <c r="I63" s="115"/>
      <c r="J63" s="13">
        <f t="shared" si="1"/>
        <v>0</v>
      </c>
    </row>
    <row r="64" spans="1:10" s="7" customFormat="1" ht="17.25" customHeight="1">
      <c r="A64" s="25" t="s">
        <v>68</v>
      </c>
      <c r="B64" s="26" t="str">
        <f>'Plan. Elet.ICT'!B63</f>
        <v>Iluminação de emergência - aclaramento Autonomia 3h - 150lm</v>
      </c>
      <c r="C64" s="31">
        <f>'Plan. Elet.ICT'!D63</f>
        <v>14</v>
      </c>
      <c r="D64" s="78">
        <f>'Plan. Elet.ICT'!E63</f>
        <v>0</v>
      </c>
      <c r="E64" s="78">
        <f>'Plan. Elet.ICT'!F63</f>
        <v>0</v>
      </c>
      <c r="F64" s="78">
        <f>(D64+E64)*(1+'Plan. Elet.ICT'!H63)*C64</f>
        <v>0</v>
      </c>
      <c r="G64" s="115"/>
      <c r="H64" s="115"/>
      <c r="I64" s="115"/>
      <c r="J64" s="13">
        <f t="shared" si="1"/>
        <v>0</v>
      </c>
    </row>
    <row r="65" spans="1:10" s="7" customFormat="1" ht="17.25" customHeight="1">
      <c r="A65" s="25" t="s">
        <v>69</v>
      </c>
      <c r="B65" s="26" t="str">
        <f>'Plan. Elet.ICT'!B64</f>
        <v>Interruptor 1 tecla paralela</v>
      </c>
      <c r="C65" s="31">
        <f>'Plan. Elet.ICT'!D64</f>
        <v>14</v>
      </c>
      <c r="D65" s="78">
        <f>'Plan. Elet.ICT'!E64</f>
        <v>0</v>
      </c>
      <c r="E65" s="78">
        <f>'Plan. Elet.ICT'!F64</f>
        <v>0</v>
      </c>
      <c r="F65" s="78">
        <f>(D65+E65)*(1+'Plan. Elet.ICT'!H64)*C65</f>
        <v>0</v>
      </c>
      <c r="G65" s="115"/>
      <c r="H65" s="115"/>
      <c r="I65" s="115"/>
      <c r="J65" s="13">
        <f t="shared" si="1"/>
        <v>0</v>
      </c>
    </row>
    <row r="66" spans="1:10" s="7" customFormat="1" ht="17.25" customHeight="1">
      <c r="A66" s="25" t="s">
        <v>72</v>
      </c>
      <c r="B66" s="26" t="str">
        <f>'Plan. Elet.ICT'!B65</f>
        <v>Interruptor 1 tecla simples</v>
      </c>
      <c r="C66" s="31">
        <f>'Plan. Elet.ICT'!D65</f>
        <v>44</v>
      </c>
      <c r="D66" s="78">
        <f>'Plan. Elet.ICT'!E65</f>
        <v>0</v>
      </c>
      <c r="E66" s="78">
        <f>'Plan. Elet.ICT'!F65</f>
        <v>0</v>
      </c>
      <c r="F66" s="78">
        <f>(D66+E66)*(1+'Plan. Elet.ICT'!H65)*C66</f>
        <v>0</v>
      </c>
      <c r="G66" s="115"/>
      <c r="H66" s="115"/>
      <c r="I66" s="115"/>
      <c r="J66" s="13">
        <f t="shared" si="1"/>
        <v>0</v>
      </c>
    </row>
    <row r="67" spans="1:10" s="7" customFormat="1" ht="17.25" customHeight="1">
      <c r="A67" s="25" t="s">
        <v>73</v>
      </c>
      <c r="B67" s="26" t="str">
        <f>'Plan. Elet.ICT'!B66</f>
        <v>Interruptor 2 teclas simples</v>
      </c>
      <c r="C67" s="31">
        <f>'Plan. Elet.ICT'!D66</f>
        <v>2</v>
      </c>
      <c r="D67" s="78">
        <f>'Plan. Elet.ICT'!E66</f>
        <v>0</v>
      </c>
      <c r="E67" s="78">
        <f>'Plan. Elet.ICT'!F66</f>
        <v>0</v>
      </c>
      <c r="F67" s="78">
        <f>(D67+E67)*(1+'Plan. Elet.ICT'!H66)*C67</f>
        <v>0</v>
      </c>
      <c r="G67" s="115"/>
      <c r="H67" s="115"/>
      <c r="I67" s="115"/>
      <c r="J67" s="13">
        <f t="shared" si="1"/>
        <v>0</v>
      </c>
    </row>
    <row r="68" spans="1:10" s="7" customFormat="1" ht="17.25" customHeight="1">
      <c r="A68" s="25" t="s">
        <v>74</v>
      </c>
      <c r="B68" s="26" t="str">
        <f>'Plan. Elet.ICT'!B67</f>
        <v>Interruptor 3 teclas simples</v>
      </c>
      <c r="C68" s="31">
        <f>'Plan. Elet.ICT'!D67</f>
        <v>4</v>
      </c>
      <c r="D68" s="78">
        <f>'Plan. Elet.ICT'!E67</f>
        <v>0</v>
      </c>
      <c r="E68" s="78">
        <f>'Plan. Elet.ICT'!F67</f>
        <v>0</v>
      </c>
      <c r="F68" s="78">
        <f>(D68+E68)*(1+'Plan. Elet.ICT'!H67)*C68</f>
        <v>0</v>
      </c>
      <c r="G68" s="115"/>
      <c r="H68" s="115"/>
      <c r="I68" s="115"/>
      <c r="J68" s="13">
        <f t="shared" si="1"/>
        <v>0</v>
      </c>
    </row>
    <row r="69" spans="1:10" s="7" customFormat="1" ht="17.25" customHeight="1">
      <c r="A69" s="25" t="s">
        <v>75</v>
      </c>
      <c r="B69" s="26" t="str">
        <f>'Plan. Elet.ICT'!B68</f>
        <v>Interruptor bipolar simples 25A (REF.:PIAL)</v>
      </c>
      <c r="C69" s="31">
        <f>'Plan. Elet.ICT'!D68</f>
        <v>1</v>
      </c>
      <c r="D69" s="78">
        <f>'Plan. Elet.ICT'!E68</f>
        <v>0</v>
      </c>
      <c r="E69" s="78">
        <f>'Plan. Elet.ICT'!F68</f>
        <v>0</v>
      </c>
      <c r="F69" s="78">
        <f>(D69+E69)*(1+'Plan. Elet.ICT'!H68)*C69</f>
        <v>0</v>
      </c>
      <c r="G69" s="115"/>
      <c r="H69" s="115"/>
      <c r="I69" s="115"/>
      <c r="J69" s="13">
        <f t="shared" si="1"/>
        <v>0</v>
      </c>
    </row>
    <row r="70" spans="1:10" s="7" customFormat="1" ht="17.25" customHeight="1">
      <c r="A70" s="25" t="s">
        <v>76</v>
      </c>
      <c r="B70" s="26" t="str">
        <f>'Plan. Elet.ICT'!B69</f>
        <v>Junção "L" para perfilado 38x38mm</v>
      </c>
      <c r="C70" s="31">
        <f>'Plan. Elet.ICT'!D69</f>
        <v>27</v>
      </c>
      <c r="D70" s="78">
        <f>'Plan. Elet.ICT'!E69</f>
        <v>0</v>
      </c>
      <c r="E70" s="78">
        <f>'Plan. Elet.ICT'!F69</f>
        <v>0</v>
      </c>
      <c r="F70" s="78">
        <f>(D70+E70)*(1+'Plan. Elet.ICT'!H69)*C70</f>
        <v>0</v>
      </c>
      <c r="G70" s="115"/>
      <c r="H70" s="115"/>
      <c r="I70" s="115"/>
      <c r="J70" s="13">
        <f t="shared" si="1"/>
        <v>0</v>
      </c>
    </row>
    <row r="71" spans="1:10" s="7" customFormat="1" ht="17.25" customHeight="1">
      <c r="A71" s="25" t="s">
        <v>77</v>
      </c>
      <c r="B71" s="26" t="str">
        <f>'Plan. Elet.ICT'!B70</f>
        <v>Junção "T" para perfilado 38x38mm</v>
      </c>
      <c r="C71" s="31">
        <f>'Plan. Elet.ICT'!D70</f>
        <v>65</v>
      </c>
      <c r="D71" s="78">
        <f>'Plan. Elet.ICT'!E70</f>
        <v>0</v>
      </c>
      <c r="E71" s="78">
        <f>'Plan. Elet.ICT'!F70</f>
        <v>0</v>
      </c>
      <c r="F71" s="78">
        <f>(D71+E71)*(1+'Plan. Elet.ICT'!H70)*C71</f>
        <v>0</v>
      </c>
      <c r="G71" s="115"/>
      <c r="H71" s="115"/>
      <c r="I71" s="115"/>
      <c r="J71" s="13">
        <f t="shared" si="1"/>
        <v>0</v>
      </c>
    </row>
    <row r="72" spans="1:10" s="7" customFormat="1" ht="17.25" customHeight="1">
      <c r="A72" s="25" t="s">
        <v>78</v>
      </c>
      <c r="B72" s="26" t="str">
        <f>'Plan. Elet.ICT'!B71</f>
        <v>Junção "X" para perfilado 38x38mm</v>
      </c>
      <c r="C72" s="31">
        <f>'Plan. Elet.ICT'!D71</f>
        <v>14</v>
      </c>
      <c r="D72" s="78">
        <f>'Plan. Elet.ICT'!E71</f>
        <v>0</v>
      </c>
      <c r="E72" s="78">
        <f>'Plan. Elet.ICT'!F71</f>
        <v>0</v>
      </c>
      <c r="F72" s="78">
        <f>(D72+E72)*(1+'Plan. Elet.ICT'!H71)*C72</f>
        <v>0</v>
      </c>
      <c r="G72" s="115"/>
      <c r="H72" s="115"/>
      <c r="I72" s="115"/>
      <c r="J72" s="13">
        <f t="shared" si="1"/>
        <v>0</v>
      </c>
    </row>
    <row r="73" spans="1:10" s="7" customFormat="1" ht="17.25" customHeight="1">
      <c r="A73" s="25" t="s">
        <v>79</v>
      </c>
      <c r="B73" s="26" t="str">
        <f>'Plan. Elet.ICT'!B72</f>
        <v>Junção Interna "I" para perfilado 38x38mm</v>
      </c>
      <c r="C73" s="31">
        <f>'Plan. Elet.ICT'!D72</f>
        <v>264</v>
      </c>
      <c r="D73" s="78">
        <f>'Plan. Elet.ICT'!E72</f>
        <v>0</v>
      </c>
      <c r="E73" s="78">
        <f>'Plan. Elet.ICT'!F72</f>
        <v>0</v>
      </c>
      <c r="F73" s="78">
        <f>(D73+E73)*(1+'Plan. Elet.ICT'!H72)*C73</f>
        <v>0</v>
      </c>
      <c r="G73" s="115"/>
      <c r="H73" s="115"/>
      <c r="I73" s="115"/>
      <c r="J73" s="13">
        <f t="shared" si="1"/>
        <v>0</v>
      </c>
    </row>
    <row r="74" spans="1:10" s="7" customFormat="1" ht="17.25" customHeight="1">
      <c r="A74" s="25" t="s">
        <v>83</v>
      </c>
      <c r="B74" s="26" t="str">
        <f>'Plan. Elet.ICT'!B73</f>
        <v>Lâmpada fluorescente Tubular comum - diam. 26mm 32 W  - 6400K</v>
      </c>
      <c r="C74" s="31">
        <f>'Plan. Elet.ICT'!D73</f>
        <v>448</v>
      </c>
      <c r="D74" s="78">
        <f>'Plan. Elet.ICT'!E73</f>
        <v>0</v>
      </c>
      <c r="E74" s="78">
        <f>'Plan. Elet.ICT'!F73</f>
        <v>0</v>
      </c>
      <c r="F74" s="78">
        <f>(D74+E74)*(1+'Plan. Elet.ICT'!H73)*C74</f>
        <v>0</v>
      </c>
      <c r="G74" s="115"/>
      <c r="H74" s="115"/>
      <c r="I74" s="115"/>
      <c r="J74" s="13">
        <f aca="true" t="shared" si="2" ref="J74:J105">SUM(G74:I74)</f>
        <v>0</v>
      </c>
    </row>
    <row r="75" spans="1:10" s="7" customFormat="1" ht="17.25" customHeight="1">
      <c r="A75" s="25" t="s">
        <v>84</v>
      </c>
      <c r="B75" s="26" t="str">
        <f>'Plan. Elet.ICT'!B74</f>
        <v>Lâmpada fluorescente compacta 85W 220V  - 6400K</v>
      </c>
      <c r="C75" s="31">
        <f>'Plan. Elet.ICT'!D74</f>
        <v>16</v>
      </c>
      <c r="D75" s="78">
        <f>'Plan. Elet.ICT'!E74</f>
        <v>0</v>
      </c>
      <c r="E75" s="78">
        <f>'Plan. Elet.ICT'!F74</f>
        <v>0</v>
      </c>
      <c r="F75" s="78">
        <f>(D75+E75)*(1+'Plan. Elet.ICT'!H74)*C75</f>
        <v>0</v>
      </c>
      <c r="G75" s="115"/>
      <c r="H75" s="115"/>
      <c r="I75" s="115"/>
      <c r="J75" s="13">
        <f t="shared" si="2"/>
        <v>0</v>
      </c>
    </row>
    <row r="76" spans="1:10" s="7" customFormat="1" ht="17.25" customHeight="1">
      <c r="A76" s="25" t="s">
        <v>85</v>
      </c>
      <c r="B76" s="26" t="str">
        <f>'Plan. Elet.ICT'!B75</f>
        <v>Luminária sobrepor p/ fluoresc. tubular de auto rendimento 2x32 W</v>
      </c>
      <c r="C76" s="31">
        <f>'Plan. Elet.ICT'!D75</f>
        <v>224</v>
      </c>
      <c r="D76" s="78">
        <f>'Plan. Elet.ICT'!E75</f>
        <v>0</v>
      </c>
      <c r="E76" s="78">
        <f>'Plan. Elet.ICT'!F75</f>
        <v>0</v>
      </c>
      <c r="F76" s="78">
        <f>(D76+E76)*(1+'Plan. Elet.ICT'!H75)*C76</f>
        <v>0</v>
      </c>
      <c r="G76" s="115"/>
      <c r="H76" s="115"/>
      <c r="I76" s="115"/>
      <c r="J76" s="13">
        <f t="shared" si="2"/>
        <v>0</v>
      </c>
    </row>
    <row r="77" spans="1:10" s="7" customFormat="1" ht="17.25" customHeight="1">
      <c r="A77" s="25" t="s">
        <v>86</v>
      </c>
      <c r="B77" s="26" t="str">
        <f>'Plan. Elet.ICT'!B76</f>
        <v>Luminária em Policarbonato Prismática - 22pol. - soquete E-27</v>
      </c>
      <c r="C77" s="31">
        <f>'Plan. Elet.ICT'!D76</f>
        <v>16</v>
      </c>
      <c r="D77" s="78">
        <f>'Plan. Elet.ICT'!E76</f>
        <v>0</v>
      </c>
      <c r="E77" s="78">
        <f>'Plan. Elet.ICT'!F76</f>
        <v>0</v>
      </c>
      <c r="F77" s="78">
        <f>(D77+E77)*(1+'Plan. Elet.ICT'!H76)*C77</f>
        <v>0</v>
      </c>
      <c r="G77" s="115"/>
      <c r="H77" s="115"/>
      <c r="I77" s="115"/>
      <c r="J77" s="13">
        <f t="shared" si="2"/>
        <v>0</v>
      </c>
    </row>
    <row r="78" spans="1:10" s="7" customFormat="1" ht="17.25" customHeight="1">
      <c r="A78" s="25" t="s">
        <v>87</v>
      </c>
      <c r="B78" s="26" t="str">
        <f>'Plan. Elet.ICT'!B77</f>
        <v>Luva de aço para eletroduto de 2"  (unidute reto)</v>
      </c>
      <c r="C78" s="31">
        <f>'Plan. Elet.ICT'!D77</f>
        <v>4</v>
      </c>
      <c r="D78" s="78">
        <f>'Plan. Elet.ICT'!E77</f>
        <v>0</v>
      </c>
      <c r="E78" s="78">
        <f>'Plan. Elet.ICT'!F77</f>
        <v>0</v>
      </c>
      <c r="F78" s="78">
        <f>(D78+E78)*(1+'Plan. Elet.ICT'!H77)*C78</f>
        <v>0</v>
      </c>
      <c r="G78" s="115"/>
      <c r="H78" s="115"/>
      <c r="I78" s="115"/>
      <c r="J78" s="13">
        <f t="shared" si="2"/>
        <v>0</v>
      </c>
    </row>
    <row r="79" spans="1:10" s="7" customFormat="1" ht="17.25" customHeight="1">
      <c r="A79" s="25" t="s">
        <v>88</v>
      </c>
      <c r="B79" s="26" t="str">
        <f>'Plan. Elet.ICT'!B78</f>
        <v>Luva de aço para eletroduto de 4"  (unidute reto)</v>
      </c>
      <c r="C79" s="31">
        <f>'Plan. Elet.ICT'!D78</f>
        <v>2</v>
      </c>
      <c r="D79" s="78">
        <f>'Plan. Elet.ICT'!E78</f>
        <v>0</v>
      </c>
      <c r="E79" s="78">
        <f>'Plan. Elet.ICT'!F78</f>
        <v>0</v>
      </c>
      <c r="F79" s="78">
        <f>(D79+E79)*(1+'Plan. Elet.ICT'!H78)*C79</f>
        <v>0</v>
      </c>
      <c r="G79" s="115"/>
      <c r="H79" s="115"/>
      <c r="I79" s="115"/>
      <c r="J79" s="13">
        <f t="shared" si="2"/>
        <v>0</v>
      </c>
    </row>
    <row r="80" spans="1:10" s="7" customFormat="1" ht="17.25" customHeight="1">
      <c r="A80" s="25" t="s">
        <v>89</v>
      </c>
      <c r="B80" s="26" t="str">
        <f>'Plan. Elet.ICT'!B79</f>
        <v>Luva ferro galvanizado eletrolítico leve 3/4" (unidute reto)</v>
      </c>
      <c r="C80" s="31">
        <f>'Plan. Elet.ICT'!D79</f>
        <v>816</v>
      </c>
      <c r="D80" s="78">
        <f>'Plan. Elet.ICT'!E79</f>
        <v>0</v>
      </c>
      <c r="E80" s="78">
        <f>'Plan. Elet.ICT'!F79</f>
        <v>0</v>
      </c>
      <c r="F80" s="78">
        <f>(D80+E80)*(1+'Plan. Elet.ICT'!H79)*C80</f>
        <v>0</v>
      </c>
      <c r="G80" s="115"/>
      <c r="H80" s="115"/>
      <c r="I80" s="115"/>
      <c r="J80" s="13">
        <f t="shared" si="2"/>
        <v>0</v>
      </c>
    </row>
    <row r="81" spans="1:10" s="7" customFormat="1" ht="17.25" customHeight="1">
      <c r="A81" s="25" t="s">
        <v>90</v>
      </c>
      <c r="B81" s="26" t="str">
        <f>'Plan. Elet.ICT'!B80</f>
        <v>Mão Francesa Simples  300mm </v>
      </c>
      <c r="C81" s="31">
        <f>'Plan. Elet.ICT'!D80</f>
        <v>50</v>
      </c>
      <c r="D81" s="78">
        <f>'Plan. Elet.ICT'!E80</f>
        <v>0</v>
      </c>
      <c r="E81" s="78">
        <f>'Plan. Elet.ICT'!F80</f>
        <v>0</v>
      </c>
      <c r="F81" s="78">
        <f>(D81+E81)*(1+'Plan. Elet.ICT'!H80)*C81</f>
        <v>0</v>
      </c>
      <c r="G81" s="115"/>
      <c r="H81" s="115"/>
      <c r="I81" s="115"/>
      <c r="J81" s="13">
        <f t="shared" si="2"/>
        <v>0</v>
      </c>
    </row>
    <row r="82" spans="1:10" s="7" customFormat="1" ht="17.25" customHeight="1">
      <c r="A82" s="25" t="s">
        <v>91</v>
      </c>
      <c r="B82" s="26" t="str">
        <f>'Plan. Elet.ICT'!B81</f>
        <v>Parafuso Aço Chumbador Parabolt 3/8" X 75MM 16x150mm</v>
      </c>
      <c r="C82" s="31">
        <f>'Plan. Elet.ICT'!D81</f>
        <v>500</v>
      </c>
      <c r="D82" s="78">
        <f>'Plan. Elet.ICT'!E81</f>
        <v>0</v>
      </c>
      <c r="E82" s="78">
        <f>'Plan. Elet.ICT'!F81</f>
        <v>0</v>
      </c>
      <c r="F82" s="78">
        <f>(D82+E82)*(1+'Plan. Elet.ICT'!H81)*C82</f>
        <v>0</v>
      </c>
      <c r="G82" s="115"/>
      <c r="H82" s="115"/>
      <c r="I82" s="115"/>
      <c r="J82" s="13">
        <f t="shared" si="2"/>
        <v>0</v>
      </c>
    </row>
    <row r="83" spans="1:10" s="7" customFormat="1" ht="17.25" customHeight="1">
      <c r="A83" s="25" t="s">
        <v>92</v>
      </c>
      <c r="B83" s="26" t="str">
        <f>'Plan. Elet.ICT'!B82</f>
        <v>Parafuso Cabeça Lentilha, porca e arruelas</v>
      </c>
      <c r="C83" s="31">
        <f>'Plan. Elet.ICT'!D82</f>
        <v>20</v>
      </c>
      <c r="D83" s="78">
        <f>'Plan. Elet.ICT'!E82</f>
        <v>0</v>
      </c>
      <c r="E83" s="78">
        <f>'Plan. Elet.ICT'!F82</f>
        <v>0</v>
      </c>
      <c r="F83" s="78">
        <f>(D83+E83)*(1+'Plan. Elet.ICT'!H82)*C83</f>
        <v>0</v>
      </c>
      <c r="G83" s="115"/>
      <c r="H83" s="115"/>
      <c r="I83" s="115"/>
      <c r="J83" s="13">
        <f t="shared" si="2"/>
        <v>0</v>
      </c>
    </row>
    <row r="84" spans="1:10" s="7" customFormat="1" ht="17.25" customHeight="1">
      <c r="A84" s="25" t="s">
        <v>93</v>
      </c>
      <c r="B84" s="26" t="str">
        <f>'Plan. Elet.ICT'!B83</f>
        <v>Parafuso fenda galvan. cab. panela 4,8x45mm autoatarrachante</v>
      </c>
      <c r="C84" s="31">
        <f>'Plan. Elet.ICT'!D83</f>
        <v>21</v>
      </c>
      <c r="D84" s="78">
        <f>'Plan. Elet.ICT'!E83</f>
        <v>0</v>
      </c>
      <c r="E84" s="78">
        <f>'Plan. Elet.ICT'!F83</f>
        <v>0</v>
      </c>
      <c r="F84" s="78">
        <f>(D84+E84)*(1+'Plan. Elet.ICT'!H83)*C84</f>
        <v>0</v>
      </c>
      <c r="G84" s="115"/>
      <c r="H84" s="115"/>
      <c r="I84" s="115"/>
      <c r="J84" s="13">
        <f t="shared" si="2"/>
        <v>0</v>
      </c>
    </row>
    <row r="85" spans="1:10" s="7" customFormat="1" ht="17.25" customHeight="1">
      <c r="A85" s="25" t="s">
        <v>94</v>
      </c>
      <c r="B85" s="26" t="str">
        <f>'Plan. Elet.ICT'!B84</f>
        <v>Parafuso galvan. cab. sext. 3/8"x2.1/2" rosca soberba</v>
      </c>
      <c r="C85" s="31">
        <f>'Plan. Elet.ICT'!D84</f>
        <v>10</v>
      </c>
      <c r="D85" s="78">
        <f>'Plan. Elet.ICT'!E84</f>
        <v>0</v>
      </c>
      <c r="E85" s="78">
        <f>'Plan. Elet.ICT'!F84</f>
        <v>0</v>
      </c>
      <c r="F85" s="78">
        <f>(D85+E85)*(1+'Plan. Elet.ICT'!H84)*C85</f>
        <v>0</v>
      </c>
      <c r="G85" s="115"/>
      <c r="H85" s="115"/>
      <c r="I85" s="115"/>
      <c r="J85" s="13">
        <f t="shared" si="2"/>
        <v>0</v>
      </c>
    </row>
    <row r="86" spans="1:10" s="7" customFormat="1" ht="17.25" customHeight="1">
      <c r="A86" s="25" t="s">
        <v>95</v>
      </c>
      <c r="B86" s="26" t="str">
        <f>'Plan. Elet.ICT'!B85</f>
        <v>Parafuso galvan. cab. sext. 3/8"x2.1/2" rosca total WW</v>
      </c>
      <c r="C86" s="31">
        <f>'Plan. Elet.ICT'!D85</f>
        <v>21</v>
      </c>
      <c r="D86" s="78">
        <f>'Plan. Elet.ICT'!E85</f>
        <v>0</v>
      </c>
      <c r="E86" s="78">
        <f>'Plan. Elet.ICT'!F85</f>
        <v>0</v>
      </c>
      <c r="F86" s="78">
        <f>(D86+E86)*(1+'Plan. Elet.ICT'!H85)*C86</f>
        <v>0</v>
      </c>
      <c r="G86" s="115"/>
      <c r="H86" s="115"/>
      <c r="I86" s="115"/>
      <c r="J86" s="13">
        <f t="shared" si="2"/>
        <v>0</v>
      </c>
    </row>
    <row r="87" spans="1:10" s="7" customFormat="1" ht="17.25" customHeight="1">
      <c r="A87" s="25" t="s">
        <v>96</v>
      </c>
      <c r="B87" s="26" t="str">
        <f>'Plan. Elet.ICT'!B86</f>
        <v>Parafuso galvan. cabeça lentilha 1/4"x5/8" máquina rosca total</v>
      </c>
      <c r="C87" s="31">
        <f>'Plan. Elet.ICT'!D86</f>
        <v>6</v>
      </c>
      <c r="D87" s="78">
        <f>'Plan. Elet.ICT'!E86</f>
        <v>0</v>
      </c>
      <c r="E87" s="78">
        <f>'Plan. Elet.ICT'!F86</f>
        <v>0</v>
      </c>
      <c r="F87" s="78">
        <f>(D87+E87)*(1+'Plan. Elet.ICT'!H86)*C87</f>
        <v>0</v>
      </c>
      <c r="G87" s="115"/>
      <c r="H87" s="115"/>
      <c r="I87" s="115"/>
      <c r="J87" s="13">
        <f t="shared" si="2"/>
        <v>0</v>
      </c>
    </row>
    <row r="88" spans="1:10" s="7" customFormat="1" ht="17.25" customHeight="1">
      <c r="A88" s="25" t="s">
        <v>97</v>
      </c>
      <c r="B88" s="26" t="str">
        <f>'Plan. Elet.ICT'!B87</f>
        <v>Perfilado perfurado com tampa, aba virada 38x38mm chapa 16, comprimento 6 metros</v>
      </c>
      <c r="C88" s="31">
        <f>'Plan. Elet.ICT'!D87</f>
        <v>176</v>
      </c>
      <c r="D88" s="78">
        <f>'Plan. Elet.ICT'!E87</f>
        <v>0</v>
      </c>
      <c r="E88" s="78">
        <f>'Plan. Elet.ICT'!F87</f>
        <v>0</v>
      </c>
      <c r="F88" s="78">
        <f>(D88+E88)*(1+'Plan. Elet.ICT'!H87)*C88</f>
        <v>0</v>
      </c>
      <c r="G88" s="115"/>
      <c r="H88" s="115"/>
      <c r="I88" s="115"/>
      <c r="J88" s="13">
        <f t="shared" si="2"/>
        <v>0</v>
      </c>
    </row>
    <row r="89" spans="1:10" s="7" customFormat="1" ht="17.25" customHeight="1">
      <c r="A89" s="25" t="s">
        <v>98</v>
      </c>
      <c r="B89" s="26" t="str">
        <f>'Plan. Elet.ICT'!B88</f>
        <v>Porca sextavada galvan. 1/4"</v>
      </c>
      <c r="C89" s="31">
        <f>'Plan. Elet.ICT'!D88</f>
        <v>24</v>
      </c>
      <c r="D89" s="78">
        <f>'Plan. Elet.ICT'!E88</f>
        <v>0</v>
      </c>
      <c r="E89" s="78">
        <f>'Plan. Elet.ICT'!F88</f>
        <v>0</v>
      </c>
      <c r="F89" s="78">
        <f>(D89+E89)*(1+'Plan. Elet.ICT'!H88)*C89</f>
        <v>0</v>
      </c>
      <c r="G89" s="115"/>
      <c r="H89" s="115"/>
      <c r="I89" s="115"/>
      <c r="J89" s="13">
        <f t="shared" si="2"/>
        <v>0</v>
      </c>
    </row>
    <row r="90" spans="1:10" s="7" customFormat="1" ht="17.25" customHeight="1">
      <c r="A90" s="25" t="s">
        <v>99</v>
      </c>
      <c r="B90" s="26" t="str">
        <f>'Plan. Elet.ICT'!B89</f>
        <v>Porca sextavada galvan. 3/8"</v>
      </c>
      <c r="C90" s="31">
        <f>'Plan. Elet.ICT'!D89</f>
        <v>21</v>
      </c>
      <c r="D90" s="78">
        <f>'Plan. Elet.ICT'!E89</f>
        <v>0</v>
      </c>
      <c r="E90" s="78">
        <f>'Plan. Elet.ICT'!F89</f>
        <v>0</v>
      </c>
      <c r="F90" s="78">
        <f>(D90+E90)*(1+'Plan. Elet.ICT'!H89)*C90</f>
        <v>0</v>
      </c>
      <c r="G90" s="115"/>
      <c r="H90" s="115"/>
      <c r="I90" s="115"/>
      <c r="J90" s="13">
        <f t="shared" si="2"/>
        <v>0</v>
      </c>
    </row>
    <row r="91" spans="1:10" s="7" customFormat="1" ht="17.25" customHeight="1">
      <c r="A91" s="25" t="s">
        <v>100</v>
      </c>
      <c r="B91" s="26" t="str">
        <f>'Plan. Elet.ICT'!B90</f>
        <v>Quadro distribuição sobrepor p/24 disj., Barr. trif. p/150A, mais disj. geral. </v>
      </c>
      <c r="C91" s="31">
        <f>'Plan. Elet.ICT'!D90</f>
        <v>4</v>
      </c>
      <c r="D91" s="78">
        <f>'Plan. Elet.ICT'!E90</f>
        <v>0</v>
      </c>
      <c r="E91" s="78">
        <f>'Plan. Elet.ICT'!F90</f>
        <v>0</v>
      </c>
      <c r="F91" s="78">
        <f>(D91+E91)*(1+'Plan. Elet.ICT'!H90)*C91</f>
        <v>0</v>
      </c>
      <c r="G91" s="115"/>
      <c r="H91" s="115"/>
      <c r="I91" s="115"/>
      <c r="J91" s="13">
        <f t="shared" si="2"/>
        <v>0</v>
      </c>
    </row>
    <row r="92" spans="1:10" s="7" customFormat="1" ht="17.25" customHeight="1">
      <c r="A92" s="25" t="s">
        <v>101</v>
      </c>
      <c r="B92" s="26" t="str">
        <f>'Plan. Elet.ICT'!B91</f>
        <v>Quadro de Comando 400x300x200mm para alojar um disjuntor industrial</v>
      </c>
      <c r="C92" s="31">
        <f>'Plan. Elet.ICT'!D91</f>
        <v>1</v>
      </c>
      <c r="D92" s="78">
        <f>'Plan. Elet.ICT'!E91</f>
        <v>0</v>
      </c>
      <c r="E92" s="78">
        <f>'Plan. Elet.ICT'!F91</f>
        <v>0</v>
      </c>
      <c r="F92" s="78">
        <f>(D92+E92)*(1+'Plan. Elet.ICT'!H91)*C92</f>
        <v>0</v>
      </c>
      <c r="G92" s="115"/>
      <c r="H92" s="115"/>
      <c r="I92" s="115"/>
      <c r="J92" s="13">
        <f t="shared" si="2"/>
        <v>0</v>
      </c>
    </row>
    <row r="93" spans="1:10" s="7" customFormat="1" ht="17.25" customHeight="1">
      <c r="A93" s="25" t="s">
        <v>102</v>
      </c>
      <c r="B93" s="26" t="str">
        <f>'Plan. Elet.ICT'!B92</f>
        <v>Reator eletrônico p/ lámpadas fluorescentes 2x32W</v>
      </c>
      <c r="C93" s="31">
        <f>'Plan. Elet.ICT'!D92</f>
        <v>224</v>
      </c>
      <c r="D93" s="78">
        <f>'Plan. Elet.ICT'!E92</f>
        <v>0</v>
      </c>
      <c r="E93" s="78">
        <f>'Plan. Elet.ICT'!F92</f>
        <v>0</v>
      </c>
      <c r="F93" s="78">
        <f>(D93+E93)*(1+'Plan. Elet.ICT'!H92)*C93</f>
        <v>0</v>
      </c>
      <c r="G93" s="115"/>
      <c r="H93" s="115"/>
      <c r="I93" s="115"/>
      <c r="J93" s="13">
        <f t="shared" si="2"/>
        <v>0</v>
      </c>
    </row>
    <row r="94" spans="1:10" s="7" customFormat="1" ht="17.25" customHeight="1">
      <c r="A94" s="25" t="s">
        <v>103</v>
      </c>
      <c r="B94" s="26" t="str">
        <f>'Plan. Elet.ICT'!B93</f>
        <v>Saida lateral para eletroduto de 3/4", em Perfilado 38x38mm </v>
      </c>
      <c r="C94" s="31">
        <f>'Plan. Elet.ICT'!D93</f>
        <v>119</v>
      </c>
      <c r="D94" s="78">
        <f>'Plan. Elet.ICT'!E93</f>
        <v>0</v>
      </c>
      <c r="E94" s="78">
        <f>'Plan. Elet.ICT'!F93</f>
        <v>0</v>
      </c>
      <c r="F94" s="78">
        <f>(D94+E94)*(1+'Plan. Elet.ICT'!H93)*C94</f>
        <v>0</v>
      </c>
      <c r="G94" s="115"/>
      <c r="H94" s="115"/>
      <c r="I94" s="115"/>
      <c r="J94" s="13">
        <f t="shared" si="2"/>
        <v>0</v>
      </c>
    </row>
    <row r="95" spans="1:10" s="7" customFormat="1" ht="17.25" customHeight="1">
      <c r="A95" s="25" t="s">
        <v>104</v>
      </c>
      <c r="B95" s="26" t="str">
        <f>'Plan. Elet.ICT'!B94</f>
        <v>Saida para Perfilado 38x38mm em eletrocalha</v>
      </c>
      <c r="C95" s="31">
        <f>'Plan. Elet.ICT'!D94</f>
        <v>55</v>
      </c>
      <c r="D95" s="78">
        <f>'Plan. Elet.ICT'!E94</f>
        <v>0</v>
      </c>
      <c r="E95" s="78">
        <f>'Plan. Elet.ICT'!F94</f>
        <v>0</v>
      </c>
      <c r="F95" s="78">
        <f>(D95+E95)*(1+'Plan. Elet.ICT'!H94)*C95</f>
        <v>0</v>
      </c>
      <c r="G95" s="115"/>
      <c r="H95" s="115"/>
      <c r="I95" s="115"/>
      <c r="J95" s="13">
        <f t="shared" si="2"/>
        <v>0</v>
      </c>
    </row>
    <row r="96" spans="1:10" s="7" customFormat="1" ht="17.25" customHeight="1">
      <c r="A96" s="25" t="s">
        <v>105</v>
      </c>
      <c r="B96" s="26" t="str">
        <f>'Plan. Elet.ICT'!B95</f>
        <v>Solda de estanho , cor do carretel azul ,1/2kg</v>
      </c>
      <c r="C96" s="31">
        <f>'Plan. Elet.ICT'!D95</f>
        <v>7</v>
      </c>
      <c r="D96" s="78">
        <f>'Plan. Elet.ICT'!E95</f>
        <v>0</v>
      </c>
      <c r="E96" s="78">
        <f>'Plan. Elet.ICT'!F95</f>
        <v>0</v>
      </c>
      <c r="F96" s="78">
        <f>(D96+E96)*(1+'Plan. Elet.ICT'!H95)*C96</f>
        <v>0</v>
      </c>
      <c r="G96" s="115"/>
      <c r="H96" s="115"/>
      <c r="I96" s="115"/>
      <c r="J96" s="13">
        <f t="shared" si="2"/>
        <v>0</v>
      </c>
    </row>
    <row r="97" spans="1:10" s="7" customFormat="1" ht="17.25" customHeight="1">
      <c r="A97" s="25" t="s">
        <v>106</v>
      </c>
      <c r="B97" s="26" t="str">
        <f>'Plan. Elet.ICT'!B96</f>
        <v>Suspensão vertical para eletrocalha 100x50mm (acessórios)</v>
      </c>
      <c r="C97" s="31">
        <f>'Plan. Elet.ICT'!D96</f>
        <v>300</v>
      </c>
      <c r="D97" s="78">
        <f>'Plan. Elet.ICT'!E96</f>
        <v>0</v>
      </c>
      <c r="E97" s="78">
        <f>'Plan. Elet.ICT'!F96</f>
        <v>0</v>
      </c>
      <c r="F97" s="78">
        <f>(D97+E97)*(1+'Plan. Elet.ICT'!H96)*C97</f>
        <v>0</v>
      </c>
      <c r="G97" s="115"/>
      <c r="H97" s="115"/>
      <c r="I97" s="115"/>
      <c r="J97" s="13">
        <f t="shared" si="2"/>
        <v>0</v>
      </c>
    </row>
    <row r="98" spans="1:10" s="7" customFormat="1" ht="17.25" customHeight="1">
      <c r="A98" s="25" t="s">
        <v>107</v>
      </c>
      <c r="B98" s="26" t="str">
        <f>'Plan. Elet.ICT'!B97</f>
        <v>Tampa  alumínio para caixa condulete de 3/4"-tomadas</v>
      </c>
      <c r="C98" s="31">
        <f>'Plan. Elet.ICT'!D97</f>
        <v>325</v>
      </c>
      <c r="D98" s="78">
        <f>'Plan. Elet.ICT'!E97</f>
        <v>0</v>
      </c>
      <c r="E98" s="78">
        <f>'Plan. Elet.ICT'!F97</f>
        <v>0</v>
      </c>
      <c r="F98" s="78">
        <f>(D98+E98)*(1+'Plan. Elet.ICT'!H97)*C98</f>
        <v>0</v>
      </c>
      <c r="G98" s="115"/>
      <c r="H98" s="115"/>
      <c r="I98" s="115"/>
      <c r="J98" s="13">
        <f t="shared" si="2"/>
        <v>0</v>
      </c>
    </row>
    <row r="99" spans="1:10" s="7" customFormat="1" ht="17.25" customHeight="1">
      <c r="A99" s="25" t="s">
        <v>108</v>
      </c>
      <c r="B99" s="26" t="str">
        <f>'Plan. Elet.ICT'!B98</f>
        <v>Tampa  alumínio para caixa condulete de 3/4"-interruptor 3 teclas</v>
      </c>
      <c r="C99" s="31">
        <f>'Plan. Elet.ICT'!D98</f>
        <v>5</v>
      </c>
      <c r="D99" s="78">
        <f>'Plan. Elet.ICT'!E98</f>
        <v>0</v>
      </c>
      <c r="E99" s="78">
        <f>'Plan. Elet.ICT'!F98</f>
        <v>0</v>
      </c>
      <c r="F99" s="78">
        <f>(D99+E99)*(1+'Plan. Elet.ICT'!H98)*C99</f>
        <v>0</v>
      </c>
      <c r="G99" s="115"/>
      <c r="H99" s="115"/>
      <c r="I99" s="115"/>
      <c r="J99" s="13">
        <f t="shared" si="2"/>
        <v>0</v>
      </c>
    </row>
    <row r="100" spans="1:10" s="7" customFormat="1" ht="17.25" customHeight="1">
      <c r="A100" s="25" t="s">
        <v>109</v>
      </c>
      <c r="B100" s="26" t="str">
        <f>'Plan. Elet.ICT'!B99</f>
        <v>Tampa  alumínio para caixa condulete de 3/4"-interruptor 2 teclas</v>
      </c>
      <c r="C100" s="31">
        <f>'Plan. Elet.ICT'!D99</f>
        <v>2</v>
      </c>
      <c r="D100" s="78">
        <f>'Plan. Elet.ICT'!E99</f>
        <v>0</v>
      </c>
      <c r="E100" s="78">
        <f>'Plan. Elet.ICT'!F99</f>
        <v>0</v>
      </c>
      <c r="F100" s="78">
        <f>(D100+E100)*(1+'Plan. Elet.ICT'!H99)*C100</f>
        <v>0</v>
      </c>
      <c r="G100" s="115"/>
      <c r="H100" s="115"/>
      <c r="I100" s="115"/>
      <c r="J100" s="13">
        <f t="shared" si="2"/>
        <v>0</v>
      </c>
    </row>
    <row r="101" spans="1:10" s="7" customFormat="1" ht="17.25" customHeight="1">
      <c r="A101" s="25" t="s">
        <v>110</v>
      </c>
      <c r="B101" s="26" t="str">
        <f>'Plan. Elet.ICT'!B100</f>
        <v>Tampa  alumínio para caixa condulete de 3/4"-interruptor 1 tecla</v>
      </c>
      <c r="C101" s="31">
        <f>'Plan. Elet.ICT'!D100</f>
        <v>58</v>
      </c>
      <c r="D101" s="78">
        <f>'Plan. Elet.ICT'!E100</f>
        <v>0</v>
      </c>
      <c r="E101" s="78">
        <f>'Plan. Elet.ICT'!F100</f>
        <v>0</v>
      </c>
      <c r="F101" s="78">
        <f>(D101+E101)*(1+'Plan. Elet.ICT'!H100)*C101</f>
        <v>0</v>
      </c>
      <c r="G101" s="115"/>
      <c r="H101" s="115"/>
      <c r="I101" s="115"/>
      <c r="J101" s="13">
        <f t="shared" si="2"/>
        <v>0</v>
      </c>
    </row>
    <row r="102" spans="1:10" s="7" customFormat="1" ht="17.25" customHeight="1">
      <c r="A102" s="25" t="s">
        <v>111</v>
      </c>
      <c r="B102" s="26" t="str">
        <f>'Plan. Elet.ICT'!B101</f>
        <v>Tampa  alumínio para caixa condulete de 3/4"-tampa cega</v>
      </c>
      <c r="C102" s="31">
        <f>'Plan. Elet.ICT'!D101</f>
        <v>12</v>
      </c>
      <c r="D102" s="78">
        <f>'Plan. Elet.ICT'!E101</f>
        <v>0</v>
      </c>
      <c r="E102" s="78">
        <f>'Plan. Elet.ICT'!F101</f>
        <v>0</v>
      </c>
      <c r="F102" s="78">
        <f>(D102+E102)*(1+'Plan. Elet.ICT'!H101)*C102</f>
        <v>0</v>
      </c>
      <c r="G102" s="115"/>
      <c r="H102" s="115"/>
      <c r="I102" s="115"/>
      <c r="J102" s="13">
        <f t="shared" si="2"/>
        <v>0</v>
      </c>
    </row>
    <row r="103" spans="1:10" s="7" customFormat="1" ht="17.25" customHeight="1">
      <c r="A103" s="25" t="s">
        <v>112</v>
      </c>
      <c r="B103" s="26" t="str">
        <f>'Plan. Elet.ICT'!B102</f>
        <v>Tirante rosqueado 1/4", barra de 3m</v>
      </c>
      <c r="C103" s="31">
        <f>'Plan. Elet.ICT'!D102</f>
        <v>60</v>
      </c>
      <c r="D103" s="78">
        <f>'Plan. Elet.ICT'!E102</f>
        <v>0</v>
      </c>
      <c r="E103" s="78">
        <f>'Plan. Elet.ICT'!F102</f>
        <v>0</v>
      </c>
      <c r="F103" s="78">
        <f>(D103+E103)*(1+'Plan. Elet.ICT'!H102)*C103</f>
        <v>0</v>
      </c>
      <c r="G103" s="115"/>
      <c r="H103" s="115"/>
      <c r="I103" s="115"/>
      <c r="J103" s="13">
        <f t="shared" si="2"/>
        <v>0</v>
      </c>
    </row>
    <row r="104" spans="1:10" s="7" customFormat="1" ht="17.25" customHeight="1">
      <c r="A104" s="25" t="s">
        <v>113</v>
      </c>
      <c r="B104" s="26" t="str">
        <f>'Plan. Elet.ICT'!B103</f>
        <v>Tomada hexagonal (NBR 14136) 2P+T 15A - VERMELHA</v>
      </c>
      <c r="C104" s="31">
        <f>'Plan. Elet.ICT'!D103</f>
        <v>25</v>
      </c>
      <c r="D104" s="78">
        <f>'Plan. Elet.ICT'!E103</f>
        <v>0</v>
      </c>
      <c r="E104" s="78">
        <f>'Plan. Elet.ICT'!F103</f>
        <v>0</v>
      </c>
      <c r="F104" s="78">
        <f>(D104+E104)*(1+'Plan. Elet.ICT'!H103)*C104</f>
        <v>0</v>
      </c>
      <c r="G104" s="115"/>
      <c r="H104" s="115"/>
      <c r="I104" s="115"/>
      <c r="J104" s="13">
        <f t="shared" si="2"/>
        <v>0</v>
      </c>
    </row>
    <row r="105" spans="1:10" s="7" customFormat="1" ht="17.25" customHeight="1">
      <c r="A105" s="25" t="s">
        <v>114</v>
      </c>
      <c r="B105" s="26" t="str">
        <f>'Plan. Elet.ICT'!B104</f>
        <v>Tomada hexagonal (NBR 14136) 2P+T 15A - PRETA</v>
      </c>
      <c r="C105" s="31">
        <f>'Plan. Elet.ICT'!D104</f>
        <v>300</v>
      </c>
      <c r="D105" s="78">
        <f>'Plan. Elet.ICT'!E104</f>
        <v>0</v>
      </c>
      <c r="E105" s="78">
        <f>'Plan. Elet.ICT'!F104</f>
        <v>0</v>
      </c>
      <c r="F105" s="78">
        <f>(D105+E105)*(1+'Plan. Elet.ICT'!H104)*C105</f>
        <v>0</v>
      </c>
      <c r="G105" s="115"/>
      <c r="H105" s="115"/>
      <c r="I105" s="115"/>
      <c r="J105" s="13">
        <f t="shared" si="2"/>
        <v>0</v>
      </c>
    </row>
    <row r="106" spans="1:10" s="7" customFormat="1" ht="17.25" customHeight="1">
      <c r="A106" s="25"/>
      <c r="B106" s="28" t="str">
        <f>'Plan. Elet.ICT'!B105</f>
        <v>Subtotal</v>
      </c>
      <c r="C106" s="31"/>
      <c r="D106" s="22">
        <f>SUMPRODUCT(C10:C105,D10:D105)*(1+'Plan. Elet.ICT'!H9)</f>
        <v>0</v>
      </c>
      <c r="E106" s="22">
        <f>SUMPRODUCT(C10:C105,E10:E105)*(1+'Plan. Elet.ICT'!H9)</f>
        <v>0</v>
      </c>
      <c r="F106" s="22">
        <f>SUM(F10:F105)</f>
        <v>0</v>
      </c>
      <c r="G106" s="22">
        <f>SUMPRODUCT(G10:G105,F10:F105)</f>
        <v>0</v>
      </c>
      <c r="H106" s="22">
        <f>SUMPRODUCT(F10:F105,H10:H105)</f>
        <v>0</v>
      </c>
      <c r="I106" s="22">
        <f>SUMPRODUCT(F10:F105,I10:I105)</f>
        <v>0</v>
      </c>
      <c r="J106" s="79">
        <f>G106+H106+I106</f>
        <v>0</v>
      </c>
    </row>
    <row r="107" spans="1:10" s="7" customFormat="1" ht="17.25" customHeight="1">
      <c r="A107" s="25"/>
      <c r="B107" s="26"/>
      <c r="C107" s="31"/>
      <c r="D107" s="40"/>
      <c r="E107" s="40"/>
      <c r="F107" s="40"/>
      <c r="G107" s="12"/>
      <c r="H107" s="12"/>
      <c r="I107" s="12"/>
      <c r="J107" s="13"/>
    </row>
    <row r="108" spans="1:10" s="7" customFormat="1" ht="17.25" customHeight="1">
      <c r="A108" s="25"/>
      <c r="B108" s="28" t="str">
        <f>'Plan. Elet.ICT'!B107</f>
        <v>Logica e Telefonia</v>
      </c>
      <c r="C108" s="31"/>
      <c r="D108" s="40"/>
      <c r="E108" s="40"/>
      <c r="F108" s="40"/>
      <c r="G108" s="12"/>
      <c r="H108" s="12"/>
      <c r="I108" s="12"/>
      <c r="J108" s="13"/>
    </row>
    <row r="109" spans="1:10" s="7" customFormat="1" ht="17.25" customHeight="1">
      <c r="A109" s="25" t="s">
        <v>115</v>
      </c>
      <c r="B109" s="26" t="str">
        <f>'Plan. Elet.ICT'!B108</f>
        <v>Acoplamento para Perfilado 38x38mm  (sapata quadrada)</v>
      </c>
      <c r="C109" s="31">
        <f>'Plan. Elet.ICT'!D108</f>
        <v>32</v>
      </c>
      <c r="D109" s="40">
        <f>'Plan. Elet.ICT'!E108</f>
        <v>0</v>
      </c>
      <c r="E109" s="40">
        <f>'Plan. Elet.ICT'!F108</f>
        <v>0</v>
      </c>
      <c r="F109" s="40">
        <f>(D109+E109)*(1+'Plan. Elet.ICT'!H108)*C109</f>
        <v>0</v>
      </c>
      <c r="G109" s="115"/>
      <c r="H109" s="115"/>
      <c r="I109" s="115"/>
      <c r="J109" s="13">
        <f>SUM(G109:I109)</f>
        <v>0</v>
      </c>
    </row>
    <row r="110" spans="1:10" s="7" customFormat="1" ht="17.25" customHeight="1">
      <c r="A110" s="25" t="s">
        <v>116</v>
      </c>
      <c r="B110" s="26" t="str">
        <f>'Plan. Elet.ICT'!B109</f>
        <v>Arruela de pressão galvan. 1/4"</v>
      </c>
      <c r="C110" s="31">
        <f>'Plan. Elet.ICT'!D109</f>
        <v>10</v>
      </c>
      <c r="D110" s="40">
        <f>'Plan. Elet.ICT'!E109</f>
        <v>0</v>
      </c>
      <c r="E110" s="40">
        <f>'Plan. Elet.ICT'!F109</f>
        <v>0</v>
      </c>
      <c r="F110" s="40">
        <f>(D110+E110)*(1+'Plan. Elet.ICT'!H109)*C110</f>
        <v>0</v>
      </c>
      <c r="G110" s="115"/>
      <c r="H110" s="115"/>
      <c r="I110" s="115"/>
      <c r="J110" s="13">
        <f aca="true" t="shared" si="3" ref="J110:J146">SUM(G110:I110)</f>
        <v>0</v>
      </c>
    </row>
    <row r="111" spans="1:10" s="7" customFormat="1" ht="17.25" customHeight="1">
      <c r="A111" s="25" t="s">
        <v>134</v>
      </c>
      <c r="B111" s="26" t="str">
        <f>'Plan. Elet.ICT'!B110</f>
        <v>Arruela lisa galvan. 1/4"</v>
      </c>
      <c r="C111" s="31">
        <f>'Plan. Elet.ICT'!D110</f>
        <v>10</v>
      </c>
      <c r="D111" s="40">
        <f>'Plan. Elet.ICT'!E110</f>
        <v>0</v>
      </c>
      <c r="E111" s="40">
        <f>'Plan. Elet.ICT'!F110</f>
        <v>0</v>
      </c>
      <c r="F111" s="40">
        <f>(D111+E111)*(1+'Plan. Elet.ICT'!H110)*C111</f>
        <v>0</v>
      </c>
      <c r="G111" s="115"/>
      <c r="H111" s="115"/>
      <c r="I111" s="115"/>
      <c r="J111" s="13">
        <f t="shared" si="3"/>
        <v>0</v>
      </c>
    </row>
    <row r="112" spans="1:10" s="7" customFormat="1" ht="17.25" customHeight="1">
      <c r="A112" s="25" t="s">
        <v>135</v>
      </c>
      <c r="B112" s="26" t="str">
        <f>'Plan. Elet.ICT'!B111</f>
        <v>Arruela lisa galvan. 3/8"</v>
      </c>
      <c r="C112" s="31">
        <f>'Plan. Elet.ICT'!D111</f>
        <v>10</v>
      </c>
      <c r="D112" s="40">
        <f>'Plan. Elet.ICT'!E111</f>
        <v>0</v>
      </c>
      <c r="E112" s="40">
        <f>'Plan. Elet.ICT'!F111</f>
        <v>0</v>
      </c>
      <c r="F112" s="40">
        <f>(D112+E112)*(1+'Plan. Elet.ICT'!H111)*C112</f>
        <v>0</v>
      </c>
      <c r="G112" s="115"/>
      <c r="H112" s="115"/>
      <c r="I112" s="115"/>
      <c r="J112" s="13">
        <f t="shared" si="3"/>
        <v>0</v>
      </c>
    </row>
    <row r="113" spans="1:10" s="7" customFormat="1" ht="17.25" customHeight="1">
      <c r="A113" s="25" t="s">
        <v>136</v>
      </c>
      <c r="B113" s="26" t="str">
        <f>'Plan. Elet.ICT'!B112</f>
        <v>Braçadeira galvanizada c/ cunha p/ eletroduto metalico 1"</v>
      </c>
      <c r="C113" s="31">
        <f>'Plan. Elet.ICT'!D112</f>
        <v>212</v>
      </c>
      <c r="D113" s="40">
        <f>'Plan. Elet.ICT'!E112</f>
        <v>0</v>
      </c>
      <c r="E113" s="40">
        <f>'Plan. Elet.ICT'!F112</f>
        <v>0</v>
      </c>
      <c r="F113" s="40">
        <f>(D113+E113)*(1+'Plan. Elet.ICT'!H112)*C113</f>
        <v>0</v>
      </c>
      <c r="G113" s="115"/>
      <c r="H113" s="115"/>
      <c r="I113" s="115"/>
      <c r="J113" s="13">
        <f t="shared" si="3"/>
        <v>0</v>
      </c>
    </row>
    <row r="114" spans="1:10" s="7" customFormat="1" ht="17.25" customHeight="1">
      <c r="A114" s="25" t="s">
        <v>137</v>
      </c>
      <c r="B114" s="26" t="str">
        <f>'Plan. Elet.ICT'!B113</f>
        <v>Bucha de nylon S8</v>
      </c>
      <c r="C114" s="31">
        <f>'Plan. Elet.ICT'!D113</f>
        <v>5</v>
      </c>
      <c r="D114" s="40">
        <f>'Plan. Elet.ICT'!E113</f>
        <v>0</v>
      </c>
      <c r="E114" s="40">
        <f>'Plan. Elet.ICT'!F113</f>
        <v>0</v>
      </c>
      <c r="F114" s="40">
        <f>(D114+E114)*(1+'Plan. Elet.ICT'!H113)*C114</f>
        <v>0</v>
      </c>
      <c r="G114" s="115"/>
      <c r="H114" s="115"/>
      <c r="I114" s="115"/>
      <c r="J114" s="13">
        <f t="shared" si="3"/>
        <v>0</v>
      </c>
    </row>
    <row r="115" spans="1:10" s="7" customFormat="1" ht="17.25" customHeight="1">
      <c r="A115" s="25" t="s">
        <v>138</v>
      </c>
      <c r="B115" s="26" t="str">
        <f>'Plan. Elet.ICT'!B114</f>
        <v>Cabo UTP Cat6 </v>
      </c>
      <c r="C115" s="31">
        <f>'Plan. Elet.ICT'!D114</f>
        <v>9000</v>
      </c>
      <c r="D115" s="40">
        <f>'Plan. Elet.ICT'!E114</f>
        <v>0</v>
      </c>
      <c r="E115" s="40">
        <f>'Plan. Elet.ICT'!F114</f>
        <v>0</v>
      </c>
      <c r="F115" s="40">
        <f>(D115+E115)*(1+'Plan. Elet.ICT'!H114)*C115</f>
        <v>0</v>
      </c>
      <c r="G115" s="115"/>
      <c r="H115" s="115"/>
      <c r="I115" s="115"/>
      <c r="J115" s="13">
        <f t="shared" si="3"/>
        <v>0</v>
      </c>
    </row>
    <row r="116" spans="1:10" s="7" customFormat="1" ht="17.25" customHeight="1">
      <c r="A116" s="25" t="s">
        <v>139</v>
      </c>
      <c r="B116" s="26" t="str">
        <f>'Plan. Elet.ICT'!B115</f>
        <v>Caixa ZC padrão CEMIG - Incluso Alvenaria e Tampa</v>
      </c>
      <c r="C116" s="31">
        <f>'Plan. Elet.ICT'!D115</f>
        <v>1</v>
      </c>
      <c r="D116" s="40">
        <f>'Plan. Elet.ICT'!E115</f>
        <v>0</v>
      </c>
      <c r="E116" s="40">
        <f>'Plan. Elet.ICT'!F115</f>
        <v>0</v>
      </c>
      <c r="F116" s="40">
        <f>(D116+E116)*(1+'Plan. Elet.ICT'!H115)*C116</f>
        <v>0</v>
      </c>
      <c r="G116" s="115"/>
      <c r="H116" s="115"/>
      <c r="I116" s="115"/>
      <c r="J116" s="13">
        <f t="shared" si="3"/>
        <v>0</v>
      </c>
    </row>
    <row r="117" spans="1:10" s="7" customFormat="1" ht="17.25" customHeight="1">
      <c r="A117" s="25" t="s">
        <v>140</v>
      </c>
      <c r="B117" s="26" t="str">
        <f>'Plan. Elet.ICT'!B116</f>
        <v>Condulete aluminio encaixe tipo X 1"</v>
      </c>
      <c r="C117" s="31">
        <f>'Plan. Elet.ICT'!D116</f>
        <v>126</v>
      </c>
      <c r="D117" s="40">
        <f>'Plan. Elet.ICT'!E116</f>
        <v>0</v>
      </c>
      <c r="E117" s="40">
        <f>'Plan. Elet.ICT'!F116</f>
        <v>0</v>
      </c>
      <c r="F117" s="40">
        <f>(D117+E117)*(1+'Plan. Elet.ICT'!H116)*C117</f>
        <v>0</v>
      </c>
      <c r="G117" s="115"/>
      <c r="H117" s="115"/>
      <c r="I117" s="115"/>
      <c r="J117" s="13">
        <f t="shared" si="3"/>
        <v>0</v>
      </c>
    </row>
    <row r="118" spans="1:10" s="7" customFormat="1" ht="17.25" customHeight="1">
      <c r="A118" s="25" t="s">
        <v>141</v>
      </c>
      <c r="B118" s="26" t="str">
        <f>'Plan. Elet.ICT'!B117</f>
        <v>Tomada RJ45 Gigalan Cat.6 GigaLan Premium REF: FURUKAWA (inclusive etiquetas)</v>
      </c>
      <c r="C118" s="31">
        <f>'Plan. Elet.ICT'!D117</f>
        <v>244</v>
      </c>
      <c r="D118" s="40">
        <f>'Plan. Elet.ICT'!E117</f>
        <v>0</v>
      </c>
      <c r="E118" s="40">
        <f>'Plan. Elet.ICT'!F117</f>
        <v>0</v>
      </c>
      <c r="F118" s="40">
        <f>(D118+E118)*(1+'Plan. Elet.ICT'!H117)*C118</f>
        <v>0</v>
      </c>
      <c r="G118" s="115"/>
      <c r="H118" s="115"/>
      <c r="I118" s="115"/>
      <c r="J118" s="13">
        <f t="shared" si="3"/>
        <v>0</v>
      </c>
    </row>
    <row r="119" spans="1:10" s="7" customFormat="1" ht="17.25" customHeight="1">
      <c r="A119" s="25" t="s">
        <v>142</v>
      </c>
      <c r="B119" s="26" t="str">
        <f>'Plan. Elet.ICT'!B118</f>
        <v>Conector terminal (unidut conico) para eletroduto 1" de aço com porca </v>
      </c>
      <c r="C119" s="31">
        <f>'Plan. Elet.ICT'!D118</f>
        <v>252</v>
      </c>
      <c r="D119" s="40">
        <f>'Plan. Elet.ICT'!E118</f>
        <v>0</v>
      </c>
      <c r="E119" s="40">
        <f>'Plan. Elet.ICT'!F118</f>
        <v>0</v>
      </c>
      <c r="F119" s="40">
        <f>(D119+E119)*(1+'Plan. Elet.ICT'!H118)*C119</f>
        <v>0</v>
      </c>
      <c r="G119" s="115"/>
      <c r="H119" s="115"/>
      <c r="I119" s="115"/>
      <c r="J119" s="13">
        <f t="shared" si="3"/>
        <v>0</v>
      </c>
    </row>
    <row r="120" spans="1:10" s="7" customFormat="1" ht="17.25" customHeight="1">
      <c r="A120" s="25" t="s">
        <v>143</v>
      </c>
      <c r="B120" s="26" t="str">
        <f>'Plan. Elet.ICT'!B119</f>
        <v>Curva 90º ferro galvanizado 1"</v>
      </c>
      <c r="C120" s="31">
        <f>'Plan. Elet.ICT'!D119</f>
        <v>75</v>
      </c>
      <c r="D120" s="40">
        <f>'Plan. Elet.ICT'!E119</f>
        <v>0</v>
      </c>
      <c r="E120" s="40">
        <f>'Plan. Elet.ICT'!F119</f>
        <v>0</v>
      </c>
      <c r="F120" s="40">
        <f>(D120+E120)*(1+'Plan. Elet.ICT'!H119)*C120</f>
        <v>0</v>
      </c>
      <c r="G120" s="115"/>
      <c r="H120" s="115"/>
      <c r="I120" s="115"/>
      <c r="J120" s="13">
        <f t="shared" si="3"/>
        <v>0</v>
      </c>
    </row>
    <row r="121" spans="1:10" s="7" customFormat="1" ht="17.25" customHeight="1">
      <c r="A121" s="25" t="s">
        <v>144</v>
      </c>
      <c r="B121" s="26" t="str">
        <f>'Plan. Elet.ICT'!B120</f>
        <v>Curva longa de aço para eletroduto de 4"</v>
      </c>
      <c r="C121" s="31">
        <f>'Plan. Elet.ICT'!D120</f>
        <v>2</v>
      </c>
      <c r="D121" s="40">
        <f>'Plan. Elet.ICT'!E120</f>
        <v>0</v>
      </c>
      <c r="E121" s="40">
        <f>'Plan. Elet.ICT'!F120</f>
        <v>0</v>
      </c>
      <c r="F121" s="40">
        <f>(D121+E121)*(1+'Plan. Elet.ICT'!H120)*C121</f>
        <v>0</v>
      </c>
      <c r="G121" s="115"/>
      <c r="H121" s="115"/>
      <c r="I121" s="115"/>
      <c r="J121" s="13">
        <f t="shared" si="3"/>
        <v>0</v>
      </c>
    </row>
    <row r="122" spans="1:10" s="7" customFormat="1" ht="17.25" customHeight="1">
      <c r="A122" s="25" t="s">
        <v>145</v>
      </c>
      <c r="B122" s="26" t="str">
        <f>'Plan. Elet.ICT'!B121</f>
        <v>Eletrocalha perfurada tipo C 200x100x3000mm chapa 18  - com tampa e virola, inclusive conexão</v>
      </c>
      <c r="C122" s="31">
        <f>'Plan. Elet.ICT'!D121</f>
        <v>126</v>
      </c>
      <c r="D122" s="40">
        <f>'Plan. Elet.ICT'!E121</f>
        <v>0</v>
      </c>
      <c r="E122" s="40">
        <f>'Plan. Elet.ICT'!F121</f>
        <v>0</v>
      </c>
      <c r="F122" s="40">
        <f>(D122+E122)*(1+'Plan. Elet.ICT'!H121)*C122</f>
        <v>0</v>
      </c>
      <c r="G122" s="115"/>
      <c r="H122" s="115"/>
      <c r="I122" s="115"/>
      <c r="J122" s="13">
        <f t="shared" si="3"/>
        <v>0</v>
      </c>
    </row>
    <row r="123" spans="1:10" s="7" customFormat="1" ht="17.25" customHeight="1">
      <c r="A123" s="25" t="s">
        <v>146</v>
      </c>
      <c r="B123" s="26" t="str">
        <f>'Plan. Elet.ICT'!B122</f>
        <v>Eletroduto galvanizado, vara 3,0m 1" - barras de 3,00m</v>
      </c>
      <c r="C123" s="31">
        <f>'Plan. Elet.ICT'!D122</f>
        <v>68</v>
      </c>
      <c r="D123" s="40">
        <f>'Plan. Elet.ICT'!E122</f>
        <v>0</v>
      </c>
      <c r="E123" s="40">
        <f>'Plan. Elet.ICT'!F122</f>
        <v>0</v>
      </c>
      <c r="F123" s="40">
        <f>(D123+E123)*(1+'Plan. Elet.ICT'!H122)*C123</f>
        <v>0</v>
      </c>
      <c r="G123" s="115"/>
      <c r="H123" s="115"/>
      <c r="I123" s="115"/>
      <c r="J123" s="13">
        <f t="shared" si="3"/>
        <v>0</v>
      </c>
    </row>
    <row r="124" spans="1:10" s="7" customFormat="1" ht="17.25" customHeight="1">
      <c r="A124" s="25" t="s">
        <v>147</v>
      </c>
      <c r="B124" s="26" t="str">
        <f>'Plan. Elet.ICT'!B123</f>
        <v>Eletroduto de aço (pesado) de ø=4", barra de 3metros</v>
      </c>
      <c r="C124" s="31">
        <f>'Plan. Elet.ICT'!D123</f>
        <v>6</v>
      </c>
      <c r="D124" s="40">
        <f>'Plan. Elet.ICT'!E123</f>
        <v>0</v>
      </c>
      <c r="E124" s="40">
        <f>'Plan. Elet.ICT'!F123</f>
        <v>0</v>
      </c>
      <c r="F124" s="40">
        <f>(D124+E124)*(1+'Plan. Elet.ICT'!H123)*C124</f>
        <v>0</v>
      </c>
      <c r="G124" s="115"/>
      <c r="H124" s="115"/>
      <c r="I124" s="115"/>
      <c r="J124" s="13">
        <f t="shared" si="3"/>
        <v>0</v>
      </c>
    </row>
    <row r="125" spans="1:10" s="7" customFormat="1" ht="17.25" customHeight="1">
      <c r="A125" s="25" t="s">
        <v>148</v>
      </c>
      <c r="B125" s="26" t="str">
        <f>'Plan. Elet.ICT'!B124</f>
        <v>Gancho curto p/ perfilado 150mm</v>
      </c>
      <c r="C125" s="31">
        <f>'Plan. Elet.ICT'!D124</f>
        <v>268</v>
      </c>
      <c r="D125" s="40">
        <f>'Plan. Elet.ICT'!E124</f>
        <v>0</v>
      </c>
      <c r="E125" s="40">
        <f>'Plan. Elet.ICT'!F124</f>
        <v>0</v>
      </c>
      <c r="F125" s="40">
        <f>(D125+E125)*(1+'Plan. Elet.ICT'!H124)*C125</f>
        <v>0</v>
      </c>
      <c r="G125" s="115"/>
      <c r="H125" s="115"/>
      <c r="I125" s="115"/>
      <c r="J125" s="13">
        <f t="shared" si="3"/>
        <v>0</v>
      </c>
    </row>
    <row r="126" spans="1:10" s="7" customFormat="1" ht="17.25" customHeight="1">
      <c r="A126" s="25" t="s">
        <v>149</v>
      </c>
      <c r="B126" s="26" t="str">
        <f>'Plan. Elet.ICT'!B125</f>
        <v>Junção "L" para perfilado 38x38mm</v>
      </c>
      <c r="C126" s="31">
        <f>'Plan. Elet.ICT'!D125</f>
        <v>8</v>
      </c>
      <c r="D126" s="40">
        <f>'Plan. Elet.ICT'!E125</f>
        <v>0</v>
      </c>
      <c r="E126" s="40">
        <f>'Plan. Elet.ICT'!F125</f>
        <v>0</v>
      </c>
      <c r="F126" s="40">
        <f>(D126+E126)*(1+'Plan. Elet.ICT'!H125)*C126</f>
        <v>0</v>
      </c>
      <c r="G126" s="115"/>
      <c r="H126" s="115"/>
      <c r="I126" s="115"/>
      <c r="J126" s="13">
        <f t="shared" si="3"/>
        <v>0</v>
      </c>
    </row>
    <row r="127" spans="1:10" s="7" customFormat="1" ht="17.25" customHeight="1">
      <c r="A127" s="25" t="s">
        <v>150</v>
      </c>
      <c r="B127" s="26" t="str">
        <f>'Plan. Elet.ICT'!B126</f>
        <v>Junção Interna "I" para perfilado 38x38mm</v>
      </c>
      <c r="C127" s="31">
        <f>'Plan. Elet.ICT'!D126</f>
        <v>120</v>
      </c>
      <c r="D127" s="40">
        <f>'Plan. Elet.ICT'!E126</f>
        <v>0</v>
      </c>
      <c r="E127" s="40">
        <f>'Plan. Elet.ICT'!F126</f>
        <v>0</v>
      </c>
      <c r="F127" s="40">
        <f>(D127+E127)*(1+'Plan. Elet.ICT'!H126)*C127</f>
        <v>0</v>
      </c>
      <c r="G127" s="115"/>
      <c r="H127" s="115"/>
      <c r="I127" s="115"/>
      <c r="J127" s="13">
        <f t="shared" si="3"/>
        <v>0</v>
      </c>
    </row>
    <row r="128" spans="1:10" s="7" customFormat="1" ht="17.25" customHeight="1">
      <c r="A128" s="25" t="s">
        <v>151</v>
      </c>
      <c r="B128" s="26" t="str">
        <f>'Plan. Elet.ICT'!B127</f>
        <v>Luva ferro galvanizado eletrolítico encaixe 1" (unidute reto)</v>
      </c>
      <c r="C128" s="31">
        <f>'Plan. Elet.ICT'!D127</f>
        <v>288</v>
      </c>
      <c r="D128" s="40">
        <f>'Plan. Elet.ICT'!E127</f>
        <v>0</v>
      </c>
      <c r="E128" s="40">
        <f>'Plan. Elet.ICT'!F127</f>
        <v>0</v>
      </c>
      <c r="F128" s="40">
        <f>(D128+E128)*(1+'Plan. Elet.ICT'!H127)*C128</f>
        <v>0</v>
      </c>
      <c r="G128" s="115"/>
      <c r="H128" s="115"/>
      <c r="I128" s="115"/>
      <c r="J128" s="13">
        <f t="shared" si="3"/>
        <v>0</v>
      </c>
    </row>
    <row r="129" spans="1:10" s="7" customFormat="1" ht="17.25" customHeight="1">
      <c r="A129" s="25" t="s">
        <v>152</v>
      </c>
      <c r="B129" s="26" t="str">
        <f>'Plan. Elet.ICT'!B128</f>
        <v>Mão Francesa para Eletrocalha 300mm </v>
      </c>
      <c r="C129" s="31">
        <f>'Plan. Elet.ICT'!D128</f>
        <v>13</v>
      </c>
      <c r="D129" s="40">
        <f>'Plan. Elet.ICT'!E128</f>
        <v>0</v>
      </c>
      <c r="E129" s="40">
        <f>'Plan. Elet.ICT'!F128</f>
        <v>0</v>
      </c>
      <c r="F129" s="40">
        <f>(D129+E129)*(1+'Plan. Elet.ICT'!H128)*C129</f>
        <v>0</v>
      </c>
      <c r="G129" s="115"/>
      <c r="H129" s="115"/>
      <c r="I129" s="115"/>
      <c r="J129" s="13">
        <f t="shared" si="3"/>
        <v>0</v>
      </c>
    </row>
    <row r="130" spans="1:10" s="7" customFormat="1" ht="17.25" customHeight="1">
      <c r="A130" s="25" t="s">
        <v>153</v>
      </c>
      <c r="B130" s="26" t="str">
        <f>'Plan. Elet.ICT'!B129</f>
        <v>Parafuso Aço Chumbador Parabolt 3/8" X 75MM</v>
      </c>
      <c r="C130" s="31">
        <f>'Plan. Elet.ICT'!D129</f>
        <v>300</v>
      </c>
      <c r="D130" s="40">
        <f>'Plan. Elet.ICT'!E129</f>
        <v>0</v>
      </c>
      <c r="E130" s="40">
        <f>'Plan. Elet.ICT'!F129</f>
        <v>0</v>
      </c>
      <c r="F130" s="40">
        <f>(D130+E130)*(1+'Plan. Elet.ICT'!H129)*C130</f>
        <v>0</v>
      </c>
      <c r="G130" s="115"/>
      <c r="H130" s="115"/>
      <c r="I130" s="115"/>
      <c r="J130" s="13">
        <f t="shared" si="3"/>
        <v>0</v>
      </c>
    </row>
    <row r="131" spans="1:10" s="7" customFormat="1" ht="17.25" customHeight="1">
      <c r="A131" s="25" t="s">
        <v>154</v>
      </c>
      <c r="B131" s="26" t="str">
        <f>'Plan. Elet.ICT'!B130</f>
        <v>Parafuso Cabeça Lentilha, porca e arruelas p/ eletrocalha.</v>
      </c>
      <c r="C131" s="31">
        <f>'Plan. Elet.ICT'!D130</f>
        <v>5</v>
      </c>
      <c r="D131" s="40">
        <f>'Plan. Elet.ICT'!E130</f>
        <v>0</v>
      </c>
      <c r="E131" s="40">
        <f>'Plan. Elet.ICT'!F130</f>
        <v>0</v>
      </c>
      <c r="F131" s="40">
        <f>(D131+E131)*(1+'Plan. Elet.ICT'!H130)*C131</f>
        <v>0</v>
      </c>
      <c r="G131" s="115"/>
      <c r="H131" s="115"/>
      <c r="I131" s="115"/>
      <c r="J131" s="13">
        <f t="shared" si="3"/>
        <v>0</v>
      </c>
    </row>
    <row r="132" spans="1:10" s="7" customFormat="1" ht="17.25" customHeight="1">
      <c r="A132" s="25" t="s">
        <v>155</v>
      </c>
      <c r="B132" s="26" t="str">
        <f>'Plan. Elet.ICT'!B131</f>
        <v>Parafuso fenda galvan. cab. panela 4,2x32mm autoatarrachante</v>
      </c>
      <c r="C132" s="31">
        <f>'Plan. Elet.ICT'!D131</f>
        <v>5</v>
      </c>
      <c r="D132" s="40">
        <f>'Plan. Elet.ICT'!E131</f>
        <v>0</v>
      </c>
      <c r="E132" s="40">
        <f>'Plan. Elet.ICT'!F131</f>
        <v>0</v>
      </c>
      <c r="F132" s="40">
        <f>(D132+E132)*(1+'Plan. Elet.ICT'!H131)*C132</f>
        <v>0</v>
      </c>
      <c r="G132" s="115"/>
      <c r="H132" s="115"/>
      <c r="I132" s="115"/>
      <c r="J132" s="13">
        <f t="shared" si="3"/>
        <v>0</v>
      </c>
    </row>
    <row r="133" spans="1:10" s="7" customFormat="1" ht="17.25" customHeight="1">
      <c r="A133" s="25" t="s">
        <v>156</v>
      </c>
      <c r="B133" s="26" t="str">
        <f>'Plan. Elet.ICT'!B132</f>
        <v>Parafuso fenda galvan. cab. panela 4,8x45mm autoatarrachante</v>
      </c>
      <c r="C133" s="31">
        <f>'Plan. Elet.ICT'!D132</f>
        <v>5</v>
      </c>
      <c r="D133" s="40">
        <f>'Plan. Elet.ICT'!E132</f>
        <v>0</v>
      </c>
      <c r="E133" s="40">
        <f>'Plan. Elet.ICT'!F132</f>
        <v>0</v>
      </c>
      <c r="F133" s="40">
        <f>(D133+E133)*(1+'Plan. Elet.ICT'!H132)*C133</f>
        <v>0</v>
      </c>
      <c r="G133" s="115"/>
      <c r="H133" s="115"/>
      <c r="I133" s="115"/>
      <c r="J133" s="13">
        <f t="shared" si="3"/>
        <v>0</v>
      </c>
    </row>
    <row r="134" spans="1:10" s="7" customFormat="1" ht="17.25" customHeight="1">
      <c r="A134" s="25" t="s">
        <v>157</v>
      </c>
      <c r="B134" s="26" t="str">
        <f>'Plan. Elet.ICT'!B133</f>
        <v>Parafuso galvan. cab. sext. 3/8"x2.1/2" rosca soberba</v>
      </c>
      <c r="C134" s="31">
        <f>'Plan. Elet.ICT'!D133</f>
        <v>3</v>
      </c>
      <c r="D134" s="40">
        <f>'Plan. Elet.ICT'!E133</f>
        <v>0</v>
      </c>
      <c r="E134" s="40">
        <f>'Plan. Elet.ICT'!F133</f>
        <v>0</v>
      </c>
      <c r="F134" s="40">
        <f>(D134+E134)*(1+'Plan. Elet.ICT'!H133)*C134</f>
        <v>0</v>
      </c>
      <c r="G134" s="115"/>
      <c r="H134" s="115"/>
      <c r="I134" s="115"/>
      <c r="J134" s="13">
        <f t="shared" si="3"/>
        <v>0</v>
      </c>
    </row>
    <row r="135" spans="1:10" s="7" customFormat="1" ht="17.25" customHeight="1">
      <c r="A135" s="25" t="s">
        <v>158</v>
      </c>
      <c r="B135" s="26" t="str">
        <f>'Plan. Elet.ICT'!B134</f>
        <v>Parafuso galvan. cab. sext. 3/8"x2.1/2" rosca total WW</v>
      </c>
      <c r="C135" s="31">
        <f>'Plan. Elet.ICT'!D134</f>
        <v>5</v>
      </c>
      <c r="D135" s="40">
        <f>'Plan. Elet.ICT'!E134</f>
        <v>0</v>
      </c>
      <c r="E135" s="40">
        <f>'Plan. Elet.ICT'!F134</f>
        <v>0</v>
      </c>
      <c r="F135" s="40">
        <f>(D135+E135)*(1+'Plan. Elet.ICT'!H134)*C135</f>
        <v>0</v>
      </c>
      <c r="G135" s="115"/>
      <c r="H135" s="115"/>
      <c r="I135" s="115"/>
      <c r="J135" s="13">
        <f t="shared" si="3"/>
        <v>0</v>
      </c>
    </row>
    <row r="136" spans="1:10" s="7" customFormat="1" ht="17.25" customHeight="1">
      <c r="A136" s="25" t="s">
        <v>159</v>
      </c>
      <c r="B136" s="26" t="str">
        <f>'Plan. Elet.ICT'!B135</f>
        <v>Parafuso galvan. cabeça lentilha 1/4"x5/8" máquina rosca total</v>
      </c>
      <c r="C136" s="31">
        <f>'Plan. Elet.ICT'!D135</f>
        <v>5</v>
      </c>
      <c r="D136" s="40">
        <f>'Plan. Elet.ICT'!E135</f>
        <v>0</v>
      </c>
      <c r="E136" s="40">
        <f>'Plan. Elet.ICT'!F135</f>
        <v>0</v>
      </c>
      <c r="F136" s="40">
        <f>(D136+E136)*(1+'Plan. Elet.ICT'!H135)*C136</f>
        <v>0</v>
      </c>
      <c r="G136" s="115"/>
      <c r="H136" s="115"/>
      <c r="I136" s="115"/>
      <c r="J136" s="13">
        <f t="shared" si="3"/>
        <v>0</v>
      </c>
    </row>
    <row r="137" spans="1:10" s="7" customFormat="1" ht="17.25" customHeight="1">
      <c r="A137" s="25" t="s">
        <v>160</v>
      </c>
      <c r="B137" s="26" t="str">
        <f>'Plan. Elet.ICT'!B136</f>
        <v>Perfilado liso aba virada 38x38mm chapa 16 - barra de 6,00m</v>
      </c>
      <c r="C137" s="31">
        <f>'Plan. Elet.ICT'!D136</f>
        <v>90</v>
      </c>
      <c r="D137" s="40">
        <f>'Plan. Elet.ICT'!E136</f>
        <v>0</v>
      </c>
      <c r="E137" s="40">
        <f>'Plan. Elet.ICT'!F136</f>
        <v>0</v>
      </c>
      <c r="F137" s="40">
        <f>(D137+E137)*(1+'Plan. Elet.ICT'!H136)*C137</f>
        <v>0</v>
      </c>
      <c r="G137" s="115"/>
      <c r="H137" s="115"/>
      <c r="I137" s="115"/>
      <c r="J137" s="13">
        <f t="shared" si="3"/>
        <v>0</v>
      </c>
    </row>
    <row r="138" spans="1:10" s="7" customFormat="1" ht="17.25" customHeight="1">
      <c r="A138" s="25" t="s">
        <v>164</v>
      </c>
      <c r="B138" s="26" t="str">
        <f>'Plan. Elet.ICT'!B137</f>
        <v>Porca sextavada galvan. 1/4"</v>
      </c>
      <c r="C138" s="31">
        <f>'Plan. Elet.ICT'!D137</f>
        <v>5</v>
      </c>
      <c r="D138" s="40">
        <f>'Plan. Elet.ICT'!E137</f>
        <v>0</v>
      </c>
      <c r="E138" s="40">
        <f>'Plan. Elet.ICT'!F137</f>
        <v>0</v>
      </c>
      <c r="F138" s="40">
        <f>(D138+E138)*(1+'Plan. Elet.ICT'!H137)*C138</f>
        <v>0</v>
      </c>
      <c r="G138" s="115"/>
      <c r="H138" s="115"/>
      <c r="I138" s="115"/>
      <c r="J138" s="13">
        <f t="shared" si="3"/>
        <v>0</v>
      </c>
    </row>
    <row r="139" spans="1:10" s="7" customFormat="1" ht="17.25" customHeight="1">
      <c r="A139" s="25" t="s">
        <v>165</v>
      </c>
      <c r="B139" s="26" t="str">
        <f>'Plan. Elet.ICT'!B138</f>
        <v>Porca sextavada galvan. 3/8"</v>
      </c>
      <c r="C139" s="31">
        <f>'Plan. Elet.ICT'!D138</f>
        <v>5</v>
      </c>
      <c r="D139" s="40">
        <f>'Plan. Elet.ICT'!E138</f>
        <v>0</v>
      </c>
      <c r="E139" s="40">
        <f>'Plan. Elet.ICT'!F138</f>
        <v>0</v>
      </c>
      <c r="F139" s="40">
        <f>(D139+E139)*(1+'Plan. Elet.ICT'!H138)*C139</f>
        <v>0</v>
      </c>
      <c r="G139" s="115"/>
      <c r="H139" s="115"/>
      <c r="I139" s="115"/>
      <c r="J139" s="13">
        <f t="shared" si="3"/>
        <v>0</v>
      </c>
    </row>
    <row r="140" spans="1:10" s="7" customFormat="1" ht="17.25" customHeight="1">
      <c r="A140" s="25" t="s">
        <v>173</v>
      </c>
      <c r="B140" s="26" t="str">
        <f>'Plan. Elet.ICT'!B139</f>
        <v>Saida Lateral - perfilado 38x38mm p/ eletroduto 1"</v>
      </c>
      <c r="C140" s="31">
        <f>'Plan. Elet.ICT'!D139</f>
        <v>75</v>
      </c>
      <c r="D140" s="40">
        <f>'Plan. Elet.ICT'!E139</f>
        <v>0</v>
      </c>
      <c r="E140" s="40">
        <f>'Plan. Elet.ICT'!F139</f>
        <v>0</v>
      </c>
      <c r="F140" s="40">
        <f>(D140+E140)*(1+'Plan. Elet.ICT'!H139)*C140</f>
        <v>0</v>
      </c>
      <c r="G140" s="115"/>
      <c r="H140" s="115"/>
      <c r="I140" s="115"/>
      <c r="J140" s="13">
        <f t="shared" si="3"/>
        <v>0</v>
      </c>
    </row>
    <row r="141" spans="1:10" s="7" customFormat="1" ht="17.25" customHeight="1">
      <c r="A141" s="25" t="s">
        <v>166</v>
      </c>
      <c r="B141" s="26" t="str">
        <f>'Plan. Elet.ICT'!B140</f>
        <v>Saída p/ perfilado 38x38mm em eletrocalha (acoplamento)</v>
      </c>
      <c r="C141" s="31">
        <f>'Plan. Elet.ICT'!D140</f>
        <v>33</v>
      </c>
      <c r="D141" s="40">
        <f>'Plan. Elet.ICT'!E140</f>
        <v>0</v>
      </c>
      <c r="E141" s="40">
        <f>'Plan. Elet.ICT'!F140</f>
        <v>0</v>
      </c>
      <c r="F141" s="40">
        <f>(D141+E141)*(1+'Plan. Elet.ICT'!H140)*C141</f>
        <v>0</v>
      </c>
      <c r="G141" s="115"/>
      <c r="H141" s="115"/>
      <c r="I141" s="115"/>
      <c r="J141" s="13">
        <f t="shared" si="3"/>
        <v>0</v>
      </c>
    </row>
    <row r="142" spans="1:10" s="7" customFormat="1" ht="17.25" customHeight="1">
      <c r="A142" s="25" t="s">
        <v>167</v>
      </c>
      <c r="B142" s="26" t="str">
        <f>'Plan. Elet.ICT'!B141</f>
        <v>Suspensão vertical  para eletrocalha 200x100mm</v>
      </c>
      <c r="C142" s="31">
        <f>'Plan. Elet.ICT'!D141</f>
        <v>155</v>
      </c>
      <c r="D142" s="40">
        <f>'Plan. Elet.ICT'!E141</f>
        <v>0</v>
      </c>
      <c r="E142" s="40">
        <f>'Plan. Elet.ICT'!F141</f>
        <v>0</v>
      </c>
      <c r="F142" s="40">
        <f>(D142+E142)*(1+'Plan. Elet.ICT'!H141)*C142</f>
        <v>0</v>
      </c>
      <c r="G142" s="115"/>
      <c r="H142" s="115"/>
      <c r="I142" s="115"/>
      <c r="J142" s="13">
        <f t="shared" si="3"/>
        <v>0</v>
      </c>
    </row>
    <row r="143" spans="1:10" s="7" customFormat="1" ht="17.25" customHeight="1">
      <c r="A143" s="25" t="s">
        <v>168</v>
      </c>
      <c r="B143" s="26" t="str">
        <f>'Plan. Elet.ICT'!B142</f>
        <v>Suspensão vertical  para eletrocalha 100x50mm</v>
      </c>
      <c r="C143" s="31">
        <f>'Plan. Elet.ICT'!D142</f>
        <v>26</v>
      </c>
      <c r="D143" s="40">
        <f>'Plan. Elet.ICT'!E142</f>
        <v>0</v>
      </c>
      <c r="E143" s="40">
        <f>'Plan. Elet.ICT'!F142</f>
        <v>0</v>
      </c>
      <c r="F143" s="40">
        <f>(D143+E143)*(1+'Plan. Elet.ICT'!H142)*C143</f>
        <v>0</v>
      </c>
      <c r="G143" s="115"/>
      <c r="H143" s="115"/>
      <c r="I143" s="115"/>
      <c r="J143" s="13">
        <f t="shared" si="3"/>
        <v>0</v>
      </c>
    </row>
    <row r="144" spans="1:10" s="7" customFormat="1" ht="17.25" customHeight="1">
      <c r="A144" s="25" t="s">
        <v>169</v>
      </c>
      <c r="B144" s="26" t="str">
        <f>'Plan. Elet.ICT'!B143</f>
        <v>Tampa alumínio p/ condulete 1"  p/ 2 pontos RJ45</v>
      </c>
      <c r="C144" s="31">
        <f>'Plan. Elet.ICT'!D143</f>
        <v>52</v>
      </c>
      <c r="D144" s="40">
        <f>'Plan. Elet.ICT'!E143</f>
        <v>0</v>
      </c>
      <c r="E144" s="40">
        <f>'Plan. Elet.ICT'!F143</f>
        <v>0</v>
      </c>
      <c r="F144" s="40">
        <f>(D144+E144)*(1+'Plan. Elet.ICT'!H143)*C144</f>
        <v>0</v>
      </c>
      <c r="G144" s="115"/>
      <c r="H144" s="115"/>
      <c r="I144" s="115"/>
      <c r="J144" s="13">
        <f t="shared" si="3"/>
        <v>0</v>
      </c>
    </row>
    <row r="145" spans="1:10" s="41" customFormat="1" ht="17.25" customHeight="1">
      <c r="A145" s="25" t="s">
        <v>170</v>
      </c>
      <c r="B145" s="26" t="str">
        <f>'Plan. Elet.ICT'!B144</f>
        <v>Tampa alumínio p/ condulete 3/4"  p/ 2 pontos RJ45</v>
      </c>
      <c r="C145" s="31">
        <f>'Plan. Elet.ICT'!D144</f>
        <v>74</v>
      </c>
      <c r="D145" s="40">
        <f>'Plan. Elet.ICT'!E144</f>
        <v>0</v>
      </c>
      <c r="E145" s="40">
        <f>'Plan. Elet.ICT'!F144</f>
        <v>0</v>
      </c>
      <c r="F145" s="40">
        <f>(D145+E145)*(1+'Plan. Elet.ICT'!H144)*C145</f>
        <v>0</v>
      </c>
      <c r="G145" s="115"/>
      <c r="H145" s="115"/>
      <c r="I145" s="115"/>
      <c r="J145" s="13">
        <f t="shared" si="3"/>
        <v>0</v>
      </c>
    </row>
    <row r="146" spans="1:10" s="7" customFormat="1" ht="17.25" customHeight="1">
      <c r="A146" s="25" t="s">
        <v>171</v>
      </c>
      <c r="B146" s="26" t="str">
        <f>'Plan. Elet.ICT'!B145</f>
        <v>Tirante rosqueado 1/4", barra de 3m</v>
      </c>
      <c r="C146" s="31">
        <f>'Plan. Elet.ICT'!D145</f>
        <v>50</v>
      </c>
      <c r="D146" s="40">
        <f>'Plan. Elet.ICT'!E145</f>
        <v>0</v>
      </c>
      <c r="E146" s="40">
        <f>'Plan. Elet.ICT'!F145</f>
        <v>0</v>
      </c>
      <c r="F146" s="40">
        <f>(D146+E146)*(1+'Plan. Elet.ICT'!H145)*C146</f>
        <v>0</v>
      </c>
      <c r="G146" s="115"/>
      <c r="H146" s="115"/>
      <c r="I146" s="115"/>
      <c r="J146" s="13">
        <f t="shared" si="3"/>
        <v>0</v>
      </c>
    </row>
    <row r="147" spans="1:10" ht="17.25" customHeight="1">
      <c r="A147" s="25"/>
      <c r="B147" s="28" t="str">
        <f>'Plan. Elet.ICT'!B146</f>
        <v>Subtotal</v>
      </c>
      <c r="C147" s="31"/>
      <c r="D147" s="22">
        <f>SUMPRODUCT(C109:C146,D109:D146)*(1+'Plan. Elet.ICT'!H50)</f>
        <v>0</v>
      </c>
      <c r="E147" s="22">
        <f>SUMPRODUCT(C109:C146,E109:E146)*(1+'Plan. Elet.ICT'!H9)</f>
        <v>0</v>
      </c>
      <c r="F147" s="22">
        <f>SUM(F109:F146)</f>
        <v>0</v>
      </c>
      <c r="G147" s="22">
        <f>SUMPRODUCT(G109:G146,F109:F146)</f>
        <v>0</v>
      </c>
      <c r="H147" s="22">
        <f>SUMPRODUCT(F109:F146,H109:H146)</f>
        <v>0</v>
      </c>
      <c r="I147" s="22">
        <f>SUMPRODUCT(F109:F146,I109:I146)</f>
        <v>0</v>
      </c>
      <c r="J147" s="79">
        <f>G147+H147+I147</f>
        <v>0</v>
      </c>
    </row>
    <row r="148" spans="1:10" ht="17.25" customHeight="1" thickBot="1">
      <c r="A148" s="80"/>
      <c r="B148" s="81"/>
      <c r="C148" s="35"/>
      <c r="D148" s="82"/>
      <c r="E148" s="82"/>
      <c r="F148" s="83"/>
      <c r="G148" s="53"/>
      <c r="H148" s="84"/>
      <c r="I148" s="84"/>
      <c r="J148" s="85"/>
    </row>
    <row r="149" spans="1:10" ht="17.25" customHeight="1" thickBot="1" thickTop="1">
      <c r="A149" s="18"/>
      <c r="B149" s="23" t="s">
        <v>14</v>
      </c>
      <c r="C149" s="48"/>
      <c r="D149" s="49">
        <f>D147+D106</f>
        <v>0</v>
      </c>
      <c r="E149" s="49">
        <f>E147+E106</f>
        <v>0</v>
      </c>
      <c r="F149" s="49">
        <f>F147+F106</f>
        <v>0</v>
      </c>
      <c r="G149" s="49">
        <f>F149*0.3</f>
        <v>0</v>
      </c>
      <c r="H149" s="49">
        <f>F149*0.3</f>
        <v>0</v>
      </c>
      <c r="I149" s="49">
        <f>J149-G149-G149</f>
        <v>0</v>
      </c>
      <c r="J149" s="113">
        <f>J147+J106</f>
        <v>0</v>
      </c>
    </row>
    <row r="150" spans="4:10" ht="17.25" thickBot="1" thickTop="1">
      <c r="D150" s="50" t="e">
        <f>D149/F149</f>
        <v>#DIV/0!</v>
      </c>
      <c r="E150" s="50" t="e">
        <f>E149/F149</f>
        <v>#DIV/0!</v>
      </c>
      <c r="F150" s="51" t="e">
        <f>E150+D150</f>
        <v>#DIV/0!</v>
      </c>
      <c r="G150" s="50" t="e">
        <f>G149/F149</f>
        <v>#DIV/0!</v>
      </c>
      <c r="H150" s="50" t="e">
        <f>H149/F149</f>
        <v>#DIV/0!</v>
      </c>
      <c r="I150" s="50" t="e">
        <f>I149/F149</f>
        <v>#DIV/0!</v>
      </c>
      <c r="J150" s="51" t="e">
        <f>J149/F149</f>
        <v>#DIV/0!</v>
      </c>
    </row>
    <row r="151" spans="7:9" ht="22.5" customHeight="1" thickTop="1">
      <c r="G151" s="34" t="s">
        <v>17</v>
      </c>
      <c r="H151" s="34" t="s">
        <v>161</v>
      </c>
      <c r="I151" s="34" t="s">
        <v>174</v>
      </c>
    </row>
    <row r="152" spans="1:10" ht="12.75">
      <c r="A152" s="96"/>
      <c r="B152" s="97"/>
      <c r="C152" s="96"/>
      <c r="D152" s="98"/>
      <c r="E152" s="99"/>
      <c r="F152" s="99"/>
      <c r="G152" s="100"/>
      <c r="H152" s="100"/>
      <c r="I152" s="100"/>
      <c r="J152" s="101"/>
    </row>
    <row r="153" spans="1:10" ht="12.75">
      <c r="A153" s="96"/>
      <c r="B153" s="97"/>
      <c r="C153" s="96"/>
      <c r="D153" s="98"/>
      <c r="E153" s="99"/>
      <c r="F153" s="99"/>
      <c r="G153" s="100"/>
      <c r="H153" s="100"/>
      <c r="I153" s="100"/>
      <c r="J153" s="101"/>
    </row>
    <row r="154" spans="1:11" ht="18">
      <c r="A154" s="117"/>
      <c r="B154" s="119"/>
      <c r="C154" s="119"/>
      <c r="D154" s="119"/>
      <c r="E154" s="120"/>
      <c r="F154" s="121"/>
      <c r="G154" s="121"/>
      <c r="H154" s="121"/>
      <c r="I154" s="121"/>
      <c r="J154" s="121"/>
      <c r="K154" s="52"/>
    </row>
    <row r="155" spans="1:11" ht="15">
      <c r="A155" s="117"/>
      <c r="B155" s="119"/>
      <c r="C155" s="119"/>
      <c r="D155" s="119"/>
      <c r="E155" s="122"/>
      <c r="F155" s="123"/>
      <c r="G155" s="124"/>
      <c r="H155" s="124"/>
      <c r="I155" s="124"/>
      <c r="J155" s="125"/>
      <c r="K155" s="19"/>
    </row>
    <row r="156" spans="1:11" ht="15">
      <c r="A156" s="117"/>
      <c r="B156" s="119"/>
      <c r="C156" s="119"/>
      <c r="D156" s="119"/>
      <c r="E156" s="122"/>
      <c r="F156" s="123"/>
      <c r="G156" s="124"/>
      <c r="H156" s="124"/>
      <c r="I156" s="124"/>
      <c r="J156" s="125"/>
      <c r="K156" s="19"/>
    </row>
    <row r="157" spans="1:11" ht="18">
      <c r="A157" s="117"/>
      <c r="B157" s="126" t="s">
        <v>282</v>
      </c>
      <c r="C157" s="127"/>
      <c r="D157" s="127"/>
      <c r="E157" s="127"/>
      <c r="F157" s="127"/>
      <c r="G157" s="127"/>
      <c r="H157" s="127"/>
      <c r="I157" s="127"/>
      <c r="J157" s="127"/>
      <c r="K157" s="15"/>
    </row>
    <row r="158" spans="1:11" ht="18">
      <c r="A158" s="117"/>
      <c r="B158" s="127"/>
      <c r="C158" s="127"/>
      <c r="D158" s="127"/>
      <c r="E158" s="127"/>
      <c r="F158" s="127"/>
      <c r="G158" s="127"/>
      <c r="H158" s="127"/>
      <c r="I158" s="127"/>
      <c r="J158" s="127"/>
      <c r="K158" s="15"/>
    </row>
    <row r="159" spans="1:10" ht="12.75">
      <c r="A159" s="117"/>
      <c r="B159" s="128"/>
      <c r="C159" s="117"/>
      <c r="D159" s="129"/>
      <c r="E159" s="130"/>
      <c r="F159" s="130"/>
      <c r="G159" s="131"/>
      <c r="H159" s="131"/>
      <c r="I159" s="131"/>
      <c r="J159" s="132"/>
    </row>
    <row r="160" spans="1:10" ht="18">
      <c r="A160" s="117"/>
      <c r="B160" s="127"/>
      <c r="C160" s="117"/>
      <c r="D160" s="129"/>
      <c r="E160" s="130"/>
      <c r="F160" s="130"/>
      <c r="G160" s="131"/>
      <c r="H160" s="131"/>
      <c r="I160" s="131"/>
      <c r="J160" s="132"/>
    </row>
    <row r="161" spans="1:10" ht="18">
      <c r="A161" s="117"/>
      <c r="B161" s="127"/>
      <c r="C161" s="117"/>
      <c r="D161" s="129"/>
      <c r="E161" s="130"/>
      <c r="F161" s="130"/>
      <c r="G161" s="131"/>
      <c r="H161" s="131"/>
      <c r="I161" s="131"/>
      <c r="J161" s="132"/>
    </row>
    <row r="162" spans="1:10" ht="12.75">
      <c r="A162" s="117"/>
      <c r="B162" s="128"/>
      <c r="C162" s="117"/>
      <c r="D162" s="129"/>
      <c r="E162" s="130"/>
      <c r="F162" s="130"/>
      <c r="G162" s="131"/>
      <c r="H162" s="131"/>
      <c r="I162" s="131"/>
      <c r="J162" s="132"/>
    </row>
  </sheetData>
  <sheetProtection password="C919" sheet="1"/>
  <mergeCells count="6">
    <mergeCell ref="A1:J1"/>
    <mergeCell ref="A2:J2"/>
    <mergeCell ref="A3:J3"/>
    <mergeCell ref="A4:J4"/>
    <mergeCell ref="G6:I6"/>
    <mergeCell ref="A5:K5"/>
  </mergeCells>
  <printOptions horizontalCentered="1"/>
  <pageMargins left="0" right="0" top="1.1811023622047245" bottom="0" header="0" footer="0"/>
  <pageSetup fitToHeight="0" fitToWidth="1" horizontalDpi="300" verticalDpi="300" orientation="landscape" paperSize="9" scale="62" r:id="rId1"/>
  <rowBreaks count="3" manualBreakCount="3">
    <brk id="46" max="9" man="1"/>
    <brk id="89" max="9" man="1"/>
    <brk id="1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EFOA</dc:creator>
  <cp:keywords/>
  <dc:description/>
  <cp:lastModifiedBy>engenhariap054772</cp:lastModifiedBy>
  <cp:lastPrinted>2011-12-02T12:03:14Z</cp:lastPrinted>
  <dcterms:created xsi:type="dcterms:W3CDTF">2002-12-27T10:14:11Z</dcterms:created>
  <dcterms:modified xsi:type="dcterms:W3CDTF">2011-12-07T12:08:59Z</dcterms:modified>
  <cp:category/>
  <cp:version/>
  <cp:contentType/>
  <cp:contentStatus/>
</cp:coreProperties>
</file>